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1176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E25" i="26" l="1"/>
  <c r="F26" i="26"/>
  <c r="G25" i="26"/>
  <c r="G24" i="26"/>
  <c r="B11" i="26"/>
  <c r="BO33" i="32" l="1"/>
  <c r="BO32" i="32"/>
  <c r="BO29" i="32"/>
  <c r="BO28" i="32"/>
  <c r="BO25" i="32"/>
  <c r="BO24" i="32"/>
  <c r="BO21" i="32"/>
  <c r="BO20" i="32"/>
  <c r="BO18" i="32"/>
  <c r="BO17" i="32"/>
  <c r="BO16" i="32"/>
  <c r="BO15" i="32"/>
  <c r="BO14" i="32"/>
  <c r="BO13" i="32"/>
  <c r="BO10" i="32"/>
  <c r="BO9" i="32"/>
  <c r="BO8" i="32"/>
  <c r="BO7" i="32"/>
  <c r="BO6" i="32"/>
  <c r="BO4" i="32"/>
  <c r="BO3" i="32"/>
  <c r="BO33" i="29"/>
  <c r="BO32" i="29"/>
  <c r="BO29" i="29"/>
  <c r="BO28" i="29"/>
  <c r="BO25" i="29"/>
  <c r="BO24" i="29"/>
  <c r="BO21" i="29"/>
  <c r="BO20" i="29"/>
  <c r="BO18" i="29"/>
  <c r="BO17" i="29"/>
  <c r="BO16" i="29"/>
  <c r="BO15" i="29"/>
  <c r="BO14" i="29"/>
  <c r="BO13" i="29"/>
  <c r="BO10" i="29"/>
  <c r="BO9" i="29"/>
  <c r="BO8" i="29"/>
  <c r="BO7" i="29"/>
  <c r="BO6" i="29"/>
  <c r="BO4" i="29"/>
  <c r="BO3" i="29"/>
  <c r="BO33" i="26"/>
  <c r="BO32" i="26"/>
  <c r="BO29" i="26"/>
  <c r="BO28" i="26"/>
  <c r="BO25" i="26"/>
  <c r="BO24" i="26"/>
  <c r="BO21" i="26"/>
  <c r="BO20"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20" i="7"/>
  <c r="BO21" i="7"/>
  <c r="BO24" i="7"/>
  <c r="BO25" i="7"/>
  <c r="BO28" i="7"/>
  <c r="BO29" i="7"/>
  <c r="BO32" i="7"/>
  <c r="BO33"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B31" i="33"/>
  <c r="AA31" i="33"/>
  <c r="Y31" i="33"/>
  <c r="X31" i="33"/>
  <c r="V31" i="33"/>
  <c r="U31" i="33"/>
  <c r="S31" i="33"/>
  <c r="R31" i="33"/>
  <c r="Q31" i="33"/>
  <c r="P31" i="33"/>
  <c r="O31" i="33"/>
  <c r="N31" i="33"/>
  <c r="M31" i="33"/>
  <c r="L31" i="33"/>
  <c r="J31" i="33"/>
  <c r="I31" i="33"/>
  <c r="H31" i="33"/>
  <c r="G31" i="33"/>
  <c r="F31" i="33"/>
  <c r="E31" i="33"/>
  <c r="D31" i="33"/>
  <c r="C31" i="33"/>
  <c r="AB30" i="33"/>
  <c r="AA30" i="33"/>
  <c r="Y30" i="33"/>
  <c r="X30" i="33"/>
  <c r="V30" i="33"/>
  <c r="U30" i="33"/>
  <c r="S30" i="33"/>
  <c r="R30" i="33"/>
  <c r="Q30" i="33"/>
  <c r="P30" i="33"/>
  <c r="O30" i="33"/>
  <c r="N30" i="33"/>
  <c r="M30" i="33"/>
  <c r="L30" i="33"/>
  <c r="J30" i="33"/>
  <c r="I30" i="33"/>
  <c r="H30" i="33"/>
  <c r="G30" i="33"/>
  <c r="F30" i="33"/>
  <c r="E30" i="33"/>
  <c r="D30" i="33"/>
  <c r="C30" i="33"/>
  <c r="AB29" i="33"/>
  <c r="AA29" i="33"/>
  <c r="Y29" i="33"/>
  <c r="X29" i="33"/>
  <c r="V29" i="33"/>
  <c r="U29" i="33"/>
  <c r="S29" i="33"/>
  <c r="R29" i="33"/>
  <c r="Q29" i="33"/>
  <c r="P29" i="33"/>
  <c r="O29" i="33"/>
  <c r="N29" i="33"/>
  <c r="M29" i="33"/>
  <c r="L29" i="33"/>
  <c r="J29" i="33"/>
  <c r="I29" i="33"/>
  <c r="H29" i="33"/>
  <c r="G29" i="33"/>
  <c r="F29" i="33"/>
  <c r="E29" i="33"/>
  <c r="D29" i="33"/>
  <c r="C29" i="33"/>
  <c r="AB28" i="33"/>
  <c r="AA28" i="33"/>
  <c r="Y28" i="33"/>
  <c r="X28" i="33"/>
  <c r="V28" i="33"/>
  <c r="U28" i="33"/>
  <c r="S28" i="33"/>
  <c r="R28" i="33"/>
  <c r="Q28" i="33"/>
  <c r="P28" i="33"/>
  <c r="O28" i="33"/>
  <c r="N28" i="33"/>
  <c r="M28" i="33"/>
  <c r="L28" i="33"/>
  <c r="J28" i="33"/>
  <c r="I28" i="33"/>
  <c r="H28" i="33"/>
  <c r="G28" i="33"/>
  <c r="F28" i="33"/>
  <c r="E28" i="33"/>
  <c r="D28" i="33"/>
  <c r="C28" i="33"/>
  <c r="AB27" i="33"/>
  <c r="AA27" i="33"/>
  <c r="Y27" i="33"/>
  <c r="X27" i="33"/>
  <c r="V27" i="33"/>
  <c r="U27" i="33"/>
  <c r="S27" i="33"/>
  <c r="R27" i="33"/>
  <c r="Q27" i="33"/>
  <c r="P27" i="33"/>
  <c r="O27" i="33"/>
  <c r="N27" i="33"/>
  <c r="M27" i="33"/>
  <c r="L27" i="33"/>
  <c r="J27" i="33"/>
  <c r="I27" i="33"/>
  <c r="H27" i="33"/>
  <c r="G27" i="33"/>
  <c r="F27" i="33"/>
  <c r="E27" i="33"/>
  <c r="D27" i="33"/>
  <c r="C27" i="33"/>
  <c r="AB26" i="33"/>
  <c r="AA26" i="33"/>
  <c r="Y26" i="33"/>
  <c r="X26" i="33"/>
  <c r="V26" i="33"/>
  <c r="U26" i="33"/>
  <c r="S26" i="33"/>
  <c r="R26" i="33"/>
  <c r="Q26" i="33"/>
  <c r="P26" i="33"/>
  <c r="O26" i="33"/>
  <c r="N26" i="33"/>
  <c r="M26" i="33"/>
  <c r="L26" i="33"/>
  <c r="J26" i="33"/>
  <c r="I26" i="33"/>
  <c r="H26" i="33"/>
  <c r="G26" i="33"/>
  <c r="F26" i="33"/>
  <c r="E26" i="33"/>
  <c r="D26" i="33"/>
  <c r="C26" i="33"/>
  <c r="AB25" i="33"/>
  <c r="AA25" i="33"/>
  <c r="Y25" i="33"/>
  <c r="X25" i="33"/>
  <c r="V25" i="33"/>
  <c r="U25" i="33"/>
  <c r="S25" i="33"/>
  <c r="R25" i="33"/>
  <c r="Q25" i="33"/>
  <c r="P25" i="33"/>
  <c r="O25" i="33"/>
  <c r="N25" i="33"/>
  <c r="M25" i="33"/>
  <c r="L25" i="33"/>
  <c r="J25" i="33"/>
  <c r="I25" i="33"/>
  <c r="H25" i="33"/>
  <c r="G25" i="33"/>
  <c r="F25" i="33"/>
  <c r="E25" i="33"/>
  <c r="D25" i="33"/>
  <c r="C25" i="33"/>
  <c r="AB24" i="33"/>
  <c r="AA24" i="33"/>
  <c r="Y24" i="33"/>
  <c r="X24" i="33"/>
  <c r="V24" i="33"/>
  <c r="U24" i="33"/>
  <c r="S24" i="33"/>
  <c r="R24" i="33"/>
  <c r="Q24" i="33"/>
  <c r="P24" i="33"/>
  <c r="O24" i="33"/>
  <c r="N24" i="33"/>
  <c r="M24" i="33"/>
  <c r="L24" i="33"/>
  <c r="J24" i="33"/>
  <c r="I24" i="33"/>
  <c r="H24" i="33"/>
  <c r="G24" i="33"/>
  <c r="F24" i="33"/>
  <c r="E24" i="33"/>
  <c r="D24" i="33"/>
  <c r="C24" i="33"/>
  <c r="AB23" i="33"/>
  <c r="AA23" i="33"/>
  <c r="Y23" i="33"/>
  <c r="X23" i="33"/>
  <c r="V23" i="33"/>
  <c r="U23" i="33"/>
  <c r="S23" i="33"/>
  <c r="R23" i="33"/>
  <c r="Q23" i="33"/>
  <c r="P23" i="33"/>
  <c r="O23" i="33"/>
  <c r="N23" i="33"/>
  <c r="M23" i="33"/>
  <c r="L23" i="33"/>
  <c r="J23" i="33"/>
  <c r="I23" i="33"/>
  <c r="H23" i="33"/>
  <c r="G23" i="33"/>
  <c r="F23" i="33"/>
  <c r="E23" i="33"/>
  <c r="D23" i="33"/>
  <c r="C23" i="33"/>
  <c r="AB22" i="33"/>
  <c r="AA22" i="33"/>
  <c r="Y22" i="33"/>
  <c r="X22" i="33"/>
  <c r="V22" i="33"/>
  <c r="U22" i="33"/>
  <c r="S22" i="33"/>
  <c r="R22" i="33"/>
  <c r="Q22" i="33"/>
  <c r="P22" i="33"/>
  <c r="O22" i="33"/>
  <c r="N22" i="33"/>
  <c r="M22" i="33"/>
  <c r="L22" i="33"/>
  <c r="J22" i="33"/>
  <c r="I22" i="33"/>
  <c r="H22" i="33"/>
  <c r="G22" i="33"/>
  <c r="F22" i="33"/>
  <c r="E22" i="33"/>
  <c r="D22" i="33"/>
  <c r="C22" i="33"/>
  <c r="AB21" i="33"/>
  <c r="AA21" i="33"/>
  <c r="Y21" i="33"/>
  <c r="X21" i="33"/>
  <c r="V21" i="33"/>
  <c r="U21" i="33"/>
  <c r="S21" i="33"/>
  <c r="R21" i="33"/>
  <c r="Q21" i="33"/>
  <c r="P21" i="33"/>
  <c r="O21" i="33"/>
  <c r="N21" i="33"/>
  <c r="M21" i="33"/>
  <c r="L21" i="33"/>
  <c r="J21" i="33"/>
  <c r="I21" i="33"/>
  <c r="H21" i="33"/>
  <c r="G21" i="33"/>
  <c r="F21" i="33"/>
  <c r="E21" i="33"/>
  <c r="D21" i="33"/>
  <c r="C21" i="33"/>
  <c r="AB20" i="33"/>
  <c r="AA20" i="33"/>
  <c r="Y20" i="33"/>
  <c r="X20" i="33"/>
  <c r="V20" i="33"/>
  <c r="U20" i="33"/>
  <c r="S20" i="33"/>
  <c r="R20" i="33"/>
  <c r="Q20" i="33"/>
  <c r="P20" i="33"/>
  <c r="O20" i="33"/>
  <c r="N20" i="33"/>
  <c r="M20" i="33"/>
  <c r="L20" i="33"/>
  <c r="J20" i="33"/>
  <c r="I20" i="33"/>
  <c r="H20" i="33"/>
  <c r="G20" i="33"/>
  <c r="F20" i="33"/>
  <c r="E20" i="33"/>
  <c r="D20" i="33"/>
  <c r="C20" i="33"/>
  <c r="AB19" i="33"/>
  <c r="AA19" i="33"/>
  <c r="Y19" i="33"/>
  <c r="X19" i="33"/>
  <c r="V19" i="33"/>
  <c r="U19" i="33"/>
  <c r="S19" i="33"/>
  <c r="R19" i="33"/>
  <c r="Q19" i="33"/>
  <c r="P19" i="33"/>
  <c r="O19" i="33"/>
  <c r="N19" i="33"/>
  <c r="M19" i="33"/>
  <c r="L19" i="33"/>
  <c r="J19" i="33"/>
  <c r="I19" i="33"/>
  <c r="H19" i="33"/>
  <c r="G19" i="33"/>
  <c r="F19" i="33"/>
  <c r="E19" i="33"/>
  <c r="D19" i="33"/>
  <c r="C19" i="33"/>
  <c r="AB18" i="33"/>
  <c r="AA18" i="33"/>
  <c r="Y18" i="33"/>
  <c r="X18" i="33"/>
  <c r="V18" i="33"/>
  <c r="U18" i="33"/>
  <c r="S18" i="33"/>
  <c r="R18" i="33"/>
  <c r="Q18" i="33"/>
  <c r="P18" i="33"/>
  <c r="O18" i="33"/>
  <c r="N18" i="33"/>
  <c r="M18" i="33"/>
  <c r="L18" i="33"/>
  <c r="J18" i="33"/>
  <c r="I18" i="33"/>
  <c r="H18" i="33"/>
  <c r="G18" i="33"/>
  <c r="F18" i="33"/>
  <c r="E18" i="33"/>
  <c r="D18" i="33"/>
  <c r="C18" i="33"/>
  <c r="AB17" i="33"/>
  <c r="AA17" i="33"/>
  <c r="Y17" i="33"/>
  <c r="X17" i="33"/>
  <c r="V17" i="33"/>
  <c r="U17" i="33"/>
  <c r="S17" i="33"/>
  <c r="R17" i="33"/>
  <c r="Q17" i="33"/>
  <c r="P17" i="33"/>
  <c r="O17" i="33"/>
  <c r="N17" i="33"/>
  <c r="M17" i="33"/>
  <c r="L17" i="33"/>
  <c r="J17" i="33"/>
  <c r="I17" i="33"/>
  <c r="H17" i="33"/>
  <c r="G17" i="33"/>
  <c r="F17" i="33"/>
  <c r="E17" i="33"/>
  <c r="D17" i="33"/>
  <c r="C17" i="33"/>
  <c r="AB16" i="33"/>
  <c r="AA16" i="33"/>
  <c r="Y16" i="33"/>
  <c r="X16" i="33"/>
  <c r="V16" i="33"/>
  <c r="U16" i="33"/>
  <c r="S16" i="33"/>
  <c r="R16" i="33"/>
  <c r="Q16" i="33"/>
  <c r="P16" i="33"/>
  <c r="O16" i="33"/>
  <c r="N16" i="33"/>
  <c r="M16" i="33"/>
  <c r="L16" i="33"/>
  <c r="J16" i="33"/>
  <c r="I16" i="33"/>
  <c r="H16" i="33"/>
  <c r="G16" i="33"/>
  <c r="F16" i="33"/>
  <c r="E16" i="33"/>
  <c r="D16" i="33"/>
  <c r="C16" i="33"/>
  <c r="AB15" i="33"/>
  <c r="AA15" i="33"/>
  <c r="Y15" i="33"/>
  <c r="X15" i="33"/>
  <c r="V15" i="33"/>
  <c r="U15" i="33"/>
  <c r="S15" i="33"/>
  <c r="R15" i="33"/>
  <c r="Q15" i="33"/>
  <c r="P15" i="33"/>
  <c r="O15" i="33"/>
  <c r="N15" i="33"/>
  <c r="M15" i="33"/>
  <c r="L15" i="33"/>
  <c r="J15" i="33"/>
  <c r="I15" i="33"/>
  <c r="H15" i="33"/>
  <c r="G15" i="33"/>
  <c r="F15" i="33"/>
  <c r="E15" i="33"/>
  <c r="D15" i="33"/>
  <c r="C15" i="33"/>
  <c r="AB14" i="33"/>
  <c r="AA14" i="33"/>
  <c r="Y14" i="33"/>
  <c r="X14" i="33"/>
  <c r="V14" i="33"/>
  <c r="U14" i="33"/>
  <c r="S14" i="33"/>
  <c r="R14" i="33"/>
  <c r="Q14" i="33"/>
  <c r="P14" i="33"/>
  <c r="O14" i="33"/>
  <c r="N14" i="33"/>
  <c r="M14" i="33"/>
  <c r="L14" i="33"/>
  <c r="J14" i="33"/>
  <c r="I14" i="33"/>
  <c r="H14" i="33"/>
  <c r="G14" i="33"/>
  <c r="F14" i="33"/>
  <c r="E14" i="33"/>
  <c r="D14" i="33"/>
  <c r="C14" i="33"/>
  <c r="AB13" i="33"/>
  <c r="AA13" i="33"/>
  <c r="Y13" i="33"/>
  <c r="X13" i="33"/>
  <c r="V13" i="33"/>
  <c r="U13" i="33"/>
  <c r="S13" i="33"/>
  <c r="R13" i="33"/>
  <c r="Q13" i="33"/>
  <c r="P13" i="33"/>
  <c r="O13" i="33"/>
  <c r="N13" i="33"/>
  <c r="M13" i="33"/>
  <c r="L13" i="33"/>
  <c r="J13" i="33"/>
  <c r="I13" i="33"/>
  <c r="H13" i="33"/>
  <c r="G13" i="33"/>
  <c r="F13" i="33"/>
  <c r="E13" i="33"/>
  <c r="D13" i="33"/>
  <c r="C13" i="33"/>
  <c r="AB12" i="33"/>
  <c r="AA12" i="33"/>
  <c r="Y12" i="33"/>
  <c r="X12" i="33"/>
  <c r="V12" i="33"/>
  <c r="U12" i="33"/>
  <c r="S12" i="33"/>
  <c r="R12" i="33"/>
  <c r="Q12" i="33"/>
  <c r="P12" i="33"/>
  <c r="O12" i="33"/>
  <c r="N12" i="33"/>
  <c r="M12" i="33"/>
  <c r="L12" i="33"/>
  <c r="J12" i="33"/>
  <c r="I12" i="33"/>
  <c r="H12" i="33"/>
  <c r="G12" i="33"/>
  <c r="F12" i="33"/>
  <c r="E12" i="33"/>
  <c r="D12" i="33"/>
  <c r="C12" i="33"/>
  <c r="AB11" i="33"/>
  <c r="AA11" i="33"/>
  <c r="Y11" i="33"/>
  <c r="X11" i="33"/>
  <c r="V11" i="33"/>
  <c r="U11" i="33"/>
  <c r="S11" i="33"/>
  <c r="R11" i="33"/>
  <c r="Q11" i="33"/>
  <c r="P11" i="33"/>
  <c r="O11" i="33"/>
  <c r="N11" i="33"/>
  <c r="M11" i="33"/>
  <c r="L11" i="33"/>
  <c r="J11" i="33"/>
  <c r="I11" i="33"/>
  <c r="H11" i="33"/>
  <c r="G11" i="33"/>
  <c r="F11" i="33"/>
  <c r="E11" i="33"/>
  <c r="D11" i="33"/>
  <c r="C11" i="33"/>
  <c r="AB10" i="33"/>
  <c r="AA10" i="33"/>
  <c r="Y10" i="33"/>
  <c r="X10" i="33"/>
  <c r="V10" i="33"/>
  <c r="U10" i="33"/>
  <c r="S10" i="33"/>
  <c r="R10" i="33"/>
  <c r="Q10" i="33"/>
  <c r="P10" i="33"/>
  <c r="O10" i="33"/>
  <c r="N10" i="33"/>
  <c r="M10" i="33"/>
  <c r="L10" i="33"/>
  <c r="J10" i="33"/>
  <c r="I10" i="33"/>
  <c r="H10" i="33"/>
  <c r="G10" i="33"/>
  <c r="F10" i="33"/>
  <c r="E10" i="33"/>
  <c r="D10" i="33"/>
  <c r="C10" i="33"/>
  <c r="AB9" i="33"/>
  <c r="AA9" i="33"/>
  <c r="Y9" i="33"/>
  <c r="X9" i="33"/>
  <c r="V9" i="33"/>
  <c r="U9" i="33"/>
  <c r="S9" i="33"/>
  <c r="R9" i="33"/>
  <c r="Q9" i="33"/>
  <c r="P9" i="33"/>
  <c r="O9" i="33"/>
  <c r="N9" i="33"/>
  <c r="M9" i="33"/>
  <c r="L9" i="33"/>
  <c r="J9" i="33"/>
  <c r="I9" i="33"/>
  <c r="H9" i="33"/>
  <c r="G9" i="33"/>
  <c r="F9" i="33"/>
  <c r="E9" i="33"/>
  <c r="D9" i="33"/>
  <c r="C9" i="33"/>
  <c r="AB8" i="33"/>
  <c r="AA8" i="33"/>
  <c r="Y8" i="33"/>
  <c r="X8" i="33"/>
  <c r="V8" i="33"/>
  <c r="U8" i="33"/>
  <c r="S8" i="33"/>
  <c r="R8" i="33"/>
  <c r="Q8" i="33"/>
  <c r="P8" i="33"/>
  <c r="O8" i="33"/>
  <c r="N8" i="33"/>
  <c r="M8" i="33"/>
  <c r="L8" i="33"/>
  <c r="J8" i="33"/>
  <c r="I8" i="33"/>
  <c r="H8" i="33"/>
  <c r="G8" i="33"/>
  <c r="F8" i="33"/>
  <c r="E8" i="33"/>
  <c r="D8" i="33"/>
  <c r="C8" i="33"/>
  <c r="AB7" i="33"/>
  <c r="AA7" i="33"/>
  <c r="Y7" i="33"/>
  <c r="X7" i="33"/>
  <c r="V7" i="33"/>
  <c r="U7" i="33"/>
  <c r="S7" i="33"/>
  <c r="R7" i="33"/>
  <c r="Q7" i="33"/>
  <c r="P7" i="33"/>
  <c r="O7" i="33"/>
  <c r="N7" i="33"/>
  <c r="M7" i="33"/>
  <c r="L7" i="33"/>
  <c r="J7" i="33"/>
  <c r="I7" i="33"/>
  <c r="H7" i="33"/>
  <c r="G7" i="33"/>
  <c r="F7" i="33"/>
  <c r="E7" i="33"/>
  <c r="D7" i="33"/>
  <c r="C7" i="33"/>
  <c r="AB6" i="33"/>
  <c r="AA6" i="33"/>
  <c r="Y6" i="33"/>
  <c r="X6" i="33"/>
  <c r="V6" i="33"/>
  <c r="U6" i="33"/>
  <c r="S6" i="33"/>
  <c r="R6" i="33"/>
  <c r="Q6" i="33"/>
  <c r="P6" i="33"/>
  <c r="O6" i="33"/>
  <c r="N6" i="33"/>
  <c r="M6" i="33"/>
  <c r="L6" i="33"/>
  <c r="J6" i="33"/>
  <c r="I6" i="33"/>
  <c r="H6" i="33"/>
  <c r="G6" i="33"/>
  <c r="F6" i="33"/>
  <c r="E6" i="33"/>
  <c r="D6" i="33"/>
  <c r="C6" i="33"/>
  <c r="AB5" i="33"/>
  <c r="AA5" i="33"/>
  <c r="Y5" i="33"/>
  <c r="X5" i="33"/>
  <c r="V5" i="33"/>
  <c r="U5" i="33"/>
  <c r="S5" i="33"/>
  <c r="R5" i="33"/>
  <c r="Q5" i="33"/>
  <c r="P5" i="33"/>
  <c r="O5" i="33"/>
  <c r="N5" i="33"/>
  <c r="M5" i="33"/>
  <c r="L5" i="33"/>
  <c r="J5" i="33"/>
  <c r="I5" i="33"/>
  <c r="H5" i="33"/>
  <c r="G5" i="33"/>
  <c r="F5" i="33"/>
  <c r="E5" i="33"/>
  <c r="D5" i="33"/>
  <c r="C5" i="33"/>
  <c r="AB4" i="33"/>
  <c r="AA4" i="33"/>
  <c r="Y4" i="33"/>
  <c r="X4" i="33"/>
  <c r="V4" i="33"/>
  <c r="U4" i="33"/>
  <c r="S4" i="33"/>
  <c r="R4" i="33"/>
  <c r="Q4" i="33"/>
  <c r="P4" i="33"/>
  <c r="O4" i="33"/>
  <c r="N4" i="33"/>
  <c r="M4" i="33"/>
  <c r="L4" i="33"/>
  <c r="J4" i="33"/>
  <c r="I4" i="33"/>
  <c r="H4" i="33"/>
  <c r="G4" i="33"/>
  <c r="F4" i="33"/>
  <c r="E4" i="33"/>
  <c r="D4" i="33"/>
  <c r="C4" i="33"/>
  <c r="AB3" i="33"/>
  <c r="AA3" i="33"/>
  <c r="Y3" i="33"/>
  <c r="X3" i="33"/>
  <c r="V3" i="33"/>
  <c r="U3" i="33"/>
  <c r="S3" i="33"/>
  <c r="R3" i="33"/>
  <c r="Q3" i="33"/>
  <c r="P3" i="33"/>
  <c r="O3" i="33"/>
  <c r="N3" i="33"/>
  <c r="M3" i="33"/>
  <c r="L3" i="33"/>
  <c r="J3" i="33"/>
  <c r="I3" i="33"/>
  <c r="H3" i="33"/>
  <c r="G3" i="33"/>
  <c r="F3" i="33"/>
  <c r="E3" i="33"/>
  <c r="D3" i="33"/>
  <c r="C3" i="33"/>
  <c r="AB2" i="33"/>
  <c r="AA2" i="33"/>
  <c r="Y2" i="33"/>
  <c r="X2" i="33"/>
  <c r="V2" i="33"/>
  <c r="U2" i="33"/>
  <c r="S2" i="33"/>
  <c r="R2" i="33"/>
  <c r="Q2" i="33"/>
  <c r="P2" i="33"/>
  <c r="O2" i="33"/>
  <c r="N2" i="33"/>
  <c r="M2" i="33"/>
  <c r="L2" i="33"/>
  <c r="J2" i="33"/>
  <c r="I2" i="33"/>
  <c r="H2" i="33"/>
  <c r="G2" i="33"/>
  <c r="F2" i="33"/>
  <c r="E2" i="33"/>
  <c r="D2" i="33"/>
  <c r="C2" i="33"/>
  <c r="B2" i="33"/>
  <c r="B31" i="34" s="1"/>
  <c r="A2" i="33"/>
  <c r="A31" i="34" s="1"/>
  <c r="BR34" i="32"/>
  <c r="BP34" i="32"/>
  <c r="BH34" i="32"/>
  <c r="AC31" i="33" s="1"/>
  <c r="BF34" i="32"/>
  <c r="AC30" i="33" s="1"/>
  <c r="BD34" i="32"/>
  <c r="AC29" i="33" s="1"/>
  <c r="BB34" i="32"/>
  <c r="AC28" i="33" s="1"/>
  <c r="AZ34" i="32"/>
  <c r="AC27" i="33" s="1"/>
  <c r="AX34" i="32"/>
  <c r="AC26" i="33" s="1"/>
  <c r="AV34" i="32"/>
  <c r="AC25" i="33" s="1"/>
  <c r="AT34" i="32"/>
  <c r="AC24" i="33" s="1"/>
  <c r="AR34" i="32"/>
  <c r="AC23" i="33" s="1"/>
  <c r="AP34" i="32"/>
  <c r="AC22" i="33" s="1"/>
  <c r="AN34" i="32"/>
  <c r="AC21" i="33" s="1"/>
  <c r="AL34" i="32"/>
  <c r="AC20" i="33" s="1"/>
  <c r="AJ34" i="32"/>
  <c r="AC19" i="33" s="1"/>
  <c r="AH34" i="32"/>
  <c r="AC18" i="33" s="1"/>
  <c r="AF34" i="32"/>
  <c r="AC17" i="33" s="1"/>
  <c r="AD34" i="32"/>
  <c r="AC16" i="33" s="1"/>
  <c r="AB34" i="32"/>
  <c r="AC15" i="33" s="1"/>
  <c r="Z34" i="32"/>
  <c r="AC14" i="33" s="1"/>
  <c r="X34" i="32"/>
  <c r="AC13" i="33" s="1"/>
  <c r="V34" i="32"/>
  <c r="AC12" i="33" s="1"/>
  <c r="T34" i="32"/>
  <c r="AC11" i="33" s="1"/>
  <c r="R34" i="32"/>
  <c r="AC10" i="33" s="1"/>
  <c r="P34" i="32"/>
  <c r="AC9" i="33" s="1"/>
  <c r="N34" i="32"/>
  <c r="AC8" i="33" s="1"/>
  <c r="L34" i="32"/>
  <c r="AC7" i="33" s="1"/>
  <c r="J34" i="32"/>
  <c r="AC6" i="33" s="1"/>
  <c r="H34" i="32"/>
  <c r="AC5" i="33" s="1"/>
  <c r="F34" i="32"/>
  <c r="AC4" i="33" s="1"/>
  <c r="D34" i="32"/>
  <c r="AC3" i="33" s="1"/>
  <c r="B34" i="32"/>
  <c r="BU33" i="32"/>
  <c r="BS33" i="32"/>
  <c r="BM33" i="32"/>
  <c r="BN33" i="32" s="1"/>
  <c r="BL33" i="32"/>
  <c r="BI33" i="32"/>
  <c r="V31" i="34" s="1"/>
  <c r="BG33" i="32"/>
  <c r="V30" i="34" s="1"/>
  <c r="BE33" i="32"/>
  <c r="V29" i="34" s="1"/>
  <c r="BC33" i="32"/>
  <c r="V28" i="34" s="1"/>
  <c r="BA33" i="32"/>
  <c r="V27" i="34" s="1"/>
  <c r="AY33" i="32"/>
  <c r="V26" i="34" s="1"/>
  <c r="AW33" i="32"/>
  <c r="V25" i="34" s="1"/>
  <c r="AU33" i="32"/>
  <c r="V24" i="34" s="1"/>
  <c r="AS33" i="32"/>
  <c r="V23" i="34" s="1"/>
  <c r="AQ33" i="32"/>
  <c r="V22" i="34" s="1"/>
  <c r="AO33" i="32"/>
  <c r="V21" i="34" s="1"/>
  <c r="AM33" i="32"/>
  <c r="V20" i="34" s="1"/>
  <c r="AK33" i="32"/>
  <c r="V19" i="34" s="1"/>
  <c r="AI33" i="32"/>
  <c r="V18" i="34" s="1"/>
  <c r="AG33" i="32"/>
  <c r="V17" i="34" s="1"/>
  <c r="AE33" i="32"/>
  <c r="V16" i="34" s="1"/>
  <c r="AC33" i="32"/>
  <c r="V15" i="34" s="1"/>
  <c r="AA33" i="32"/>
  <c r="V14" i="34" s="1"/>
  <c r="Y33" i="32"/>
  <c r="V13" i="34" s="1"/>
  <c r="W33" i="32"/>
  <c r="V12" i="34" s="1"/>
  <c r="U33" i="32"/>
  <c r="V11" i="34" s="1"/>
  <c r="S33" i="32"/>
  <c r="V10" i="34" s="1"/>
  <c r="Q33" i="32"/>
  <c r="V9" i="34" s="1"/>
  <c r="O33" i="32"/>
  <c r="V8" i="34" s="1"/>
  <c r="M33" i="32"/>
  <c r="V7" i="34" s="1"/>
  <c r="K33" i="32"/>
  <c r="V6" i="34" s="1"/>
  <c r="I33" i="32"/>
  <c r="V5" i="34" s="1"/>
  <c r="G33" i="32"/>
  <c r="V4" i="34" s="1"/>
  <c r="E33" i="32"/>
  <c r="V3" i="34" s="1"/>
  <c r="C33" i="32"/>
  <c r="BU32" i="32"/>
  <c r="BS32" i="32"/>
  <c r="BM32" i="32"/>
  <c r="BN32" i="32" s="1"/>
  <c r="BL32" i="32"/>
  <c r="BI32" i="32"/>
  <c r="U31" i="34" s="1"/>
  <c r="BG32" i="32"/>
  <c r="U30" i="34" s="1"/>
  <c r="BE32" i="32"/>
  <c r="U29" i="34" s="1"/>
  <c r="BC32" i="32"/>
  <c r="U28" i="34" s="1"/>
  <c r="BA32" i="32"/>
  <c r="U27" i="34" s="1"/>
  <c r="AY32" i="32"/>
  <c r="U26" i="34" s="1"/>
  <c r="AW32" i="32"/>
  <c r="U25" i="34" s="1"/>
  <c r="AU32" i="32"/>
  <c r="U24" i="34" s="1"/>
  <c r="AS32" i="32"/>
  <c r="U23" i="34" s="1"/>
  <c r="AQ32" i="32"/>
  <c r="U22" i="34" s="1"/>
  <c r="AO32" i="32"/>
  <c r="U21" i="34" s="1"/>
  <c r="AM32" i="32"/>
  <c r="U20" i="34" s="1"/>
  <c r="AK32" i="32"/>
  <c r="U19" i="34" s="1"/>
  <c r="AI32" i="32"/>
  <c r="U18" i="34" s="1"/>
  <c r="AG32" i="32"/>
  <c r="U17" i="34" s="1"/>
  <c r="AE32" i="32"/>
  <c r="U16" i="34" s="1"/>
  <c r="AC32" i="32"/>
  <c r="U15" i="34" s="1"/>
  <c r="AA32" i="32"/>
  <c r="U14" i="34" s="1"/>
  <c r="Y32" i="32"/>
  <c r="U13" i="34" s="1"/>
  <c r="W32" i="32"/>
  <c r="U12" i="34" s="1"/>
  <c r="U32" i="32"/>
  <c r="U11" i="34" s="1"/>
  <c r="S32" i="32"/>
  <c r="U10" i="34" s="1"/>
  <c r="Q32" i="32"/>
  <c r="U9" i="34" s="1"/>
  <c r="O32" i="32"/>
  <c r="U8" i="34" s="1"/>
  <c r="M32" i="32"/>
  <c r="U7" i="34" s="1"/>
  <c r="K32" i="32"/>
  <c r="U6" i="34" s="1"/>
  <c r="I32" i="32"/>
  <c r="U5" i="34" s="1"/>
  <c r="G32" i="32"/>
  <c r="U4" i="34" s="1"/>
  <c r="E32" i="32"/>
  <c r="U3" i="34" s="1"/>
  <c r="C32" i="32"/>
  <c r="BR30" i="32"/>
  <c r="BP30" i="32"/>
  <c r="BH30" i="32"/>
  <c r="Z31" i="33" s="1"/>
  <c r="BF30" i="32"/>
  <c r="Z30" i="33" s="1"/>
  <c r="BD30" i="32"/>
  <c r="Z29" i="33" s="1"/>
  <c r="BB30" i="32"/>
  <c r="Z28" i="33" s="1"/>
  <c r="AZ30" i="32"/>
  <c r="Z27" i="33" s="1"/>
  <c r="AX30" i="32"/>
  <c r="Z26" i="33" s="1"/>
  <c r="AV30" i="32"/>
  <c r="Z25" i="33" s="1"/>
  <c r="AT30" i="32"/>
  <c r="Z24" i="33" s="1"/>
  <c r="AR30" i="32"/>
  <c r="Z23" i="33" s="1"/>
  <c r="AP30" i="32"/>
  <c r="Z22" i="33" s="1"/>
  <c r="AN30" i="32"/>
  <c r="Z21" i="33" s="1"/>
  <c r="AL30" i="32"/>
  <c r="Z20" i="33" s="1"/>
  <c r="AJ30" i="32"/>
  <c r="Z19" i="33" s="1"/>
  <c r="AH30" i="32"/>
  <c r="Z18" i="33" s="1"/>
  <c r="AF30" i="32"/>
  <c r="Z17" i="33" s="1"/>
  <c r="AD30" i="32"/>
  <c r="Z16" i="33" s="1"/>
  <c r="AB30" i="32"/>
  <c r="Z15" i="33" s="1"/>
  <c r="Z30" i="32"/>
  <c r="Z14" i="33" s="1"/>
  <c r="X30" i="32"/>
  <c r="Z13" i="33" s="1"/>
  <c r="V30" i="32"/>
  <c r="Z12" i="33" s="1"/>
  <c r="T30" i="32"/>
  <c r="Z11" i="33" s="1"/>
  <c r="R30" i="32"/>
  <c r="Z10" i="33" s="1"/>
  <c r="P30" i="32"/>
  <c r="Z9" i="33" s="1"/>
  <c r="N30" i="32"/>
  <c r="Z8" i="33" s="1"/>
  <c r="L30" i="32"/>
  <c r="Z7" i="33" s="1"/>
  <c r="J30" i="32"/>
  <c r="Z6" i="33" s="1"/>
  <c r="H30" i="32"/>
  <c r="Z5" i="33" s="1"/>
  <c r="F30" i="32"/>
  <c r="Z4" i="33" s="1"/>
  <c r="D30" i="32"/>
  <c r="Z3" i="33" s="1"/>
  <c r="B30" i="32"/>
  <c r="BU29" i="32"/>
  <c r="BS29" i="32"/>
  <c r="BM29" i="32"/>
  <c r="BN29" i="32" s="1"/>
  <c r="BL29" i="32"/>
  <c r="BI29" i="32"/>
  <c r="T31" i="34" s="1"/>
  <c r="BG29" i="32"/>
  <c r="T30" i="34" s="1"/>
  <c r="BE29" i="32"/>
  <c r="T29" i="34" s="1"/>
  <c r="BC29" i="32"/>
  <c r="T28" i="34" s="1"/>
  <c r="BA29" i="32"/>
  <c r="T27" i="34" s="1"/>
  <c r="AY29" i="32"/>
  <c r="T26" i="34" s="1"/>
  <c r="AW29" i="32"/>
  <c r="T25" i="34" s="1"/>
  <c r="AU29" i="32"/>
  <c r="T24" i="34" s="1"/>
  <c r="AS29" i="32"/>
  <c r="T23" i="34" s="1"/>
  <c r="AQ29" i="32"/>
  <c r="T22" i="34" s="1"/>
  <c r="AO29" i="32"/>
  <c r="T21" i="34" s="1"/>
  <c r="AM29" i="32"/>
  <c r="T20" i="34" s="1"/>
  <c r="AK29" i="32"/>
  <c r="T19" i="34" s="1"/>
  <c r="AI29" i="32"/>
  <c r="T18" i="34" s="1"/>
  <c r="AG29" i="32"/>
  <c r="T17" i="34" s="1"/>
  <c r="AE29" i="32"/>
  <c r="T16" i="34" s="1"/>
  <c r="AC29" i="32"/>
  <c r="T15" i="34" s="1"/>
  <c r="AA29" i="32"/>
  <c r="T14" i="34" s="1"/>
  <c r="Y29" i="32"/>
  <c r="T13" i="34" s="1"/>
  <c r="W29" i="32"/>
  <c r="T12" i="34" s="1"/>
  <c r="U29" i="32"/>
  <c r="T11" i="34" s="1"/>
  <c r="S29" i="32"/>
  <c r="T10" i="34" s="1"/>
  <c r="Q29" i="32"/>
  <c r="T9" i="34" s="1"/>
  <c r="O29" i="32"/>
  <c r="T8" i="34" s="1"/>
  <c r="M29" i="32"/>
  <c r="T7" i="34" s="1"/>
  <c r="K29" i="32"/>
  <c r="T6" i="34" s="1"/>
  <c r="I29" i="32"/>
  <c r="T5" i="34" s="1"/>
  <c r="G29" i="32"/>
  <c r="T4" i="34" s="1"/>
  <c r="E29" i="32"/>
  <c r="T3" i="34" s="1"/>
  <c r="C29" i="32"/>
  <c r="BU28" i="32"/>
  <c r="BS28" i="32"/>
  <c r="BM28" i="32"/>
  <c r="BN28" i="32" s="1"/>
  <c r="BL28" i="32"/>
  <c r="BI28" i="32"/>
  <c r="S31" i="34" s="1"/>
  <c r="BG28" i="32"/>
  <c r="S30" i="34" s="1"/>
  <c r="BE28" i="32"/>
  <c r="S29" i="34" s="1"/>
  <c r="BC28" i="32"/>
  <c r="S28" i="34" s="1"/>
  <c r="BA28" i="32"/>
  <c r="S27" i="34" s="1"/>
  <c r="AY28" i="32"/>
  <c r="S26" i="34" s="1"/>
  <c r="AW28" i="32"/>
  <c r="S25" i="34" s="1"/>
  <c r="AU28" i="32"/>
  <c r="S24" i="34" s="1"/>
  <c r="AS28" i="32"/>
  <c r="S23" i="34" s="1"/>
  <c r="AQ28" i="32"/>
  <c r="S22" i="34" s="1"/>
  <c r="AO28" i="32"/>
  <c r="S21" i="34" s="1"/>
  <c r="AM28" i="32"/>
  <c r="S20" i="34" s="1"/>
  <c r="AK28" i="32"/>
  <c r="S19" i="34" s="1"/>
  <c r="AI28" i="32"/>
  <c r="S18" i="34" s="1"/>
  <c r="AG28" i="32"/>
  <c r="S17" i="34" s="1"/>
  <c r="AE28" i="32"/>
  <c r="S16" i="34" s="1"/>
  <c r="AC28" i="32"/>
  <c r="S15" i="34" s="1"/>
  <c r="AA28" i="32"/>
  <c r="S14" i="34" s="1"/>
  <c r="Y28" i="32"/>
  <c r="S13" i="34" s="1"/>
  <c r="W28" i="32"/>
  <c r="S12" i="34" s="1"/>
  <c r="U28" i="32"/>
  <c r="S11" i="34" s="1"/>
  <c r="S28" i="32"/>
  <c r="S10" i="34" s="1"/>
  <c r="Q28" i="32"/>
  <c r="S9" i="34" s="1"/>
  <c r="O28" i="32"/>
  <c r="M28" i="32"/>
  <c r="S7" i="34" s="1"/>
  <c r="K28" i="32"/>
  <c r="S6" i="34" s="1"/>
  <c r="I28" i="32"/>
  <c r="S5" i="34" s="1"/>
  <c r="G28" i="32"/>
  <c r="S4" i="34" s="1"/>
  <c r="E28" i="32"/>
  <c r="S3" i="34" s="1"/>
  <c r="C28" i="32"/>
  <c r="BR26" i="32"/>
  <c r="BP26" i="32"/>
  <c r="BH26" i="32"/>
  <c r="W31" i="33" s="1"/>
  <c r="BF26" i="32"/>
  <c r="W30" i="33" s="1"/>
  <c r="BD26" i="32"/>
  <c r="W29" i="33" s="1"/>
  <c r="BB26" i="32"/>
  <c r="W28" i="33" s="1"/>
  <c r="AZ26" i="32"/>
  <c r="W27" i="33" s="1"/>
  <c r="AX26" i="32"/>
  <c r="W26" i="33" s="1"/>
  <c r="AV26" i="32"/>
  <c r="W25" i="33" s="1"/>
  <c r="AT26" i="32"/>
  <c r="W24" i="33" s="1"/>
  <c r="AR26" i="32"/>
  <c r="W23" i="33" s="1"/>
  <c r="AP26" i="32"/>
  <c r="W22" i="33" s="1"/>
  <c r="AN26" i="32"/>
  <c r="W21" i="33" s="1"/>
  <c r="AL26" i="32"/>
  <c r="W20" i="33" s="1"/>
  <c r="AJ26" i="32"/>
  <c r="W19" i="33" s="1"/>
  <c r="AH26" i="32"/>
  <c r="W18" i="33" s="1"/>
  <c r="AF26" i="32"/>
  <c r="W17" i="33" s="1"/>
  <c r="AD26" i="32"/>
  <c r="W16" i="33" s="1"/>
  <c r="AB26" i="32"/>
  <c r="W15" i="33" s="1"/>
  <c r="Z26" i="32"/>
  <c r="W14" i="33" s="1"/>
  <c r="X26" i="32"/>
  <c r="W13" i="33" s="1"/>
  <c r="V26" i="32"/>
  <c r="W12" i="33" s="1"/>
  <c r="T26" i="32"/>
  <c r="W11" i="33" s="1"/>
  <c r="R26" i="32"/>
  <c r="W10" i="33" s="1"/>
  <c r="P26" i="32"/>
  <c r="W9" i="33" s="1"/>
  <c r="N26" i="32"/>
  <c r="W8" i="33" s="1"/>
  <c r="L26" i="32"/>
  <c r="W7" i="33" s="1"/>
  <c r="J26" i="32"/>
  <c r="W6" i="33" s="1"/>
  <c r="H26" i="32"/>
  <c r="W5" i="33" s="1"/>
  <c r="F26" i="32"/>
  <c r="W4" i="33" s="1"/>
  <c r="D26" i="32"/>
  <c r="W3" i="33" s="1"/>
  <c r="B26" i="32"/>
  <c r="BU25" i="32"/>
  <c r="BS25" i="32"/>
  <c r="BM25" i="32"/>
  <c r="BN25" i="32" s="1"/>
  <c r="BL25" i="32"/>
  <c r="BI25" i="32"/>
  <c r="R31" i="34" s="1"/>
  <c r="BG25" i="32"/>
  <c r="R30" i="34" s="1"/>
  <c r="BE25" i="32"/>
  <c r="R29" i="34" s="1"/>
  <c r="BC25" i="32"/>
  <c r="R28" i="34" s="1"/>
  <c r="BA25" i="32"/>
  <c r="R27" i="34" s="1"/>
  <c r="AY25" i="32"/>
  <c r="R26" i="34" s="1"/>
  <c r="AW25" i="32"/>
  <c r="R25" i="34" s="1"/>
  <c r="AU25" i="32"/>
  <c r="R24" i="34" s="1"/>
  <c r="AS25" i="32"/>
  <c r="R23" i="34" s="1"/>
  <c r="AQ25" i="32"/>
  <c r="R22" i="34" s="1"/>
  <c r="AO25" i="32"/>
  <c r="R21" i="34" s="1"/>
  <c r="AM25" i="32"/>
  <c r="R20" i="34" s="1"/>
  <c r="AK25" i="32"/>
  <c r="R19" i="34" s="1"/>
  <c r="AI25" i="32"/>
  <c r="R18" i="34" s="1"/>
  <c r="AG25" i="32"/>
  <c r="R17" i="34" s="1"/>
  <c r="AE25" i="32"/>
  <c r="R16" i="34" s="1"/>
  <c r="AC25" i="32"/>
  <c r="R15" i="34" s="1"/>
  <c r="AA25" i="32"/>
  <c r="R14" i="34" s="1"/>
  <c r="Y25" i="32"/>
  <c r="R13" i="34" s="1"/>
  <c r="W25" i="32"/>
  <c r="R12" i="34" s="1"/>
  <c r="U25" i="32"/>
  <c r="R11" i="34" s="1"/>
  <c r="S25" i="32"/>
  <c r="R10" i="34" s="1"/>
  <c r="Q25" i="32"/>
  <c r="R9" i="34" s="1"/>
  <c r="O25" i="32"/>
  <c r="R8" i="34" s="1"/>
  <c r="M25" i="32"/>
  <c r="R7" i="34" s="1"/>
  <c r="K25" i="32"/>
  <c r="R6" i="34" s="1"/>
  <c r="I25" i="32"/>
  <c r="R5" i="34" s="1"/>
  <c r="G25" i="32"/>
  <c r="R4" i="34" s="1"/>
  <c r="E25" i="32"/>
  <c r="R3" i="34" s="1"/>
  <c r="C25" i="32"/>
  <c r="BU24" i="32"/>
  <c r="BS24" i="32"/>
  <c r="BM24" i="32"/>
  <c r="BN24" i="32" s="1"/>
  <c r="BL24" i="32"/>
  <c r="BI24" i="32"/>
  <c r="Q31" i="34" s="1"/>
  <c r="BG24" i="32"/>
  <c r="Q30" i="34" s="1"/>
  <c r="BE24" i="32"/>
  <c r="Q29" i="34" s="1"/>
  <c r="BC24" i="32"/>
  <c r="Q28" i="34" s="1"/>
  <c r="BA24" i="32"/>
  <c r="Q27" i="34" s="1"/>
  <c r="AY24" i="32"/>
  <c r="Q26" i="34" s="1"/>
  <c r="AW24" i="32"/>
  <c r="Q25" i="34" s="1"/>
  <c r="AU24" i="32"/>
  <c r="Q24" i="34" s="1"/>
  <c r="AS24" i="32"/>
  <c r="Q23" i="34" s="1"/>
  <c r="AQ24" i="32"/>
  <c r="Q22" i="34" s="1"/>
  <c r="AO24" i="32"/>
  <c r="Q21" i="34" s="1"/>
  <c r="AM24" i="32"/>
  <c r="Q20" i="34" s="1"/>
  <c r="AK24" i="32"/>
  <c r="Q19" i="34" s="1"/>
  <c r="AI24" i="32"/>
  <c r="Q18" i="34" s="1"/>
  <c r="AG24" i="32"/>
  <c r="Q17" i="34" s="1"/>
  <c r="AE24" i="32"/>
  <c r="Q16" i="34" s="1"/>
  <c r="AC24" i="32"/>
  <c r="Q15" i="34" s="1"/>
  <c r="AA24" i="32"/>
  <c r="Q14" i="34" s="1"/>
  <c r="Y24" i="32"/>
  <c r="Q13" i="34" s="1"/>
  <c r="W24" i="32"/>
  <c r="Q12" i="34" s="1"/>
  <c r="U24" i="32"/>
  <c r="Q11" i="34" s="1"/>
  <c r="S24" i="32"/>
  <c r="Q10" i="34" s="1"/>
  <c r="Q24" i="32"/>
  <c r="Q9" i="34" s="1"/>
  <c r="O24" i="32"/>
  <c r="Q8" i="34" s="1"/>
  <c r="M24" i="32"/>
  <c r="Q7" i="34" s="1"/>
  <c r="K24" i="32"/>
  <c r="I24" i="32"/>
  <c r="Q5" i="34" s="1"/>
  <c r="G24" i="32"/>
  <c r="Q4" i="34" s="1"/>
  <c r="E24" i="32"/>
  <c r="Q3" i="34" s="1"/>
  <c r="C24" i="32"/>
  <c r="BR22" i="32"/>
  <c r="BP22" i="32"/>
  <c r="BH22" i="32"/>
  <c r="T31" i="33" s="1"/>
  <c r="BF22" i="32"/>
  <c r="T30" i="33" s="1"/>
  <c r="BD22" i="32"/>
  <c r="T29" i="33" s="1"/>
  <c r="BB22" i="32"/>
  <c r="T28" i="33" s="1"/>
  <c r="AZ22" i="32"/>
  <c r="T27" i="33" s="1"/>
  <c r="AX22" i="32"/>
  <c r="T26" i="33" s="1"/>
  <c r="AV22" i="32"/>
  <c r="T25" i="33" s="1"/>
  <c r="AT22" i="32"/>
  <c r="T24" i="33" s="1"/>
  <c r="AR22" i="32"/>
  <c r="T23" i="33" s="1"/>
  <c r="AP22" i="32"/>
  <c r="T22" i="33" s="1"/>
  <c r="AN22" i="32"/>
  <c r="T21" i="33" s="1"/>
  <c r="AL22" i="32"/>
  <c r="T20" i="33" s="1"/>
  <c r="AJ22" i="32"/>
  <c r="T19" i="33" s="1"/>
  <c r="AH22" i="32"/>
  <c r="T18" i="33" s="1"/>
  <c r="AF22" i="32"/>
  <c r="T17" i="33" s="1"/>
  <c r="AD22" i="32"/>
  <c r="T16" i="33" s="1"/>
  <c r="AB22" i="32"/>
  <c r="T15" i="33" s="1"/>
  <c r="Z22" i="32"/>
  <c r="T14" i="33" s="1"/>
  <c r="X22" i="32"/>
  <c r="T13" i="33" s="1"/>
  <c r="V22" i="32"/>
  <c r="T12" i="33" s="1"/>
  <c r="T22" i="32"/>
  <c r="T11" i="33" s="1"/>
  <c r="R22" i="32"/>
  <c r="T10" i="33" s="1"/>
  <c r="P22" i="32"/>
  <c r="T9" i="33" s="1"/>
  <c r="N22" i="32"/>
  <c r="T8" i="33" s="1"/>
  <c r="L22" i="32"/>
  <c r="T7" i="33" s="1"/>
  <c r="J22" i="32"/>
  <c r="T6" i="33" s="1"/>
  <c r="H22" i="32"/>
  <c r="T5" i="33" s="1"/>
  <c r="F22" i="32"/>
  <c r="T4" i="33" s="1"/>
  <c r="D22" i="32"/>
  <c r="T3" i="33" s="1"/>
  <c r="B22" i="32"/>
  <c r="BU21" i="32"/>
  <c r="BS21" i="32"/>
  <c r="BM21" i="32"/>
  <c r="BN21" i="32" s="1"/>
  <c r="BL21" i="32"/>
  <c r="BI21" i="32"/>
  <c r="P31" i="34" s="1"/>
  <c r="BG21" i="32"/>
  <c r="P30" i="34" s="1"/>
  <c r="BE21" i="32"/>
  <c r="P29" i="34" s="1"/>
  <c r="BC21" i="32"/>
  <c r="P28" i="34" s="1"/>
  <c r="BA21" i="32"/>
  <c r="P27" i="34" s="1"/>
  <c r="AY21" i="32"/>
  <c r="P26" i="34" s="1"/>
  <c r="AW21" i="32"/>
  <c r="P25" i="34" s="1"/>
  <c r="AU21" i="32"/>
  <c r="P24" i="34" s="1"/>
  <c r="AS21" i="32"/>
  <c r="P23" i="34" s="1"/>
  <c r="AQ21" i="32"/>
  <c r="P22" i="34" s="1"/>
  <c r="AO21" i="32"/>
  <c r="P21" i="34" s="1"/>
  <c r="AM21" i="32"/>
  <c r="P20" i="34" s="1"/>
  <c r="AK21" i="32"/>
  <c r="P19" i="34" s="1"/>
  <c r="AI21" i="32"/>
  <c r="P18" i="34" s="1"/>
  <c r="AG21" i="32"/>
  <c r="P17" i="34" s="1"/>
  <c r="AE21" i="32"/>
  <c r="P16" i="34" s="1"/>
  <c r="AC21" i="32"/>
  <c r="P15" i="34" s="1"/>
  <c r="AA21" i="32"/>
  <c r="P14" i="34" s="1"/>
  <c r="Y21" i="32"/>
  <c r="P13" i="34" s="1"/>
  <c r="W21" i="32"/>
  <c r="P12" i="34" s="1"/>
  <c r="U21" i="32"/>
  <c r="P11" i="34" s="1"/>
  <c r="S21" i="32"/>
  <c r="P10" i="34" s="1"/>
  <c r="Q21" i="32"/>
  <c r="P9" i="34" s="1"/>
  <c r="O21" i="32"/>
  <c r="P8" i="34" s="1"/>
  <c r="M21" i="32"/>
  <c r="P7" i="34" s="1"/>
  <c r="K21" i="32"/>
  <c r="P6" i="34" s="1"/>
  <c r="I21" i="32"/>
  <c r="P5" i="34" s="1"/>
  <c r="G21" i="32"/>
  <c r="P4" i="34" s="1"/>
  <c r="E21" i="32"/>
  <c r="P3" i="34" s="1"/>
  <c r="C21" i="32"/>
  <c r="BU20" i="32"/>
  <c r="BS20" i="32"/>
  <c r="BM20" i="32"/>
  <c r="BN20" i="32" s="1"/>
  <c r="BL20" i="32"/>
  <c r="BI20" i="32"/>
  <c r="O31" i="34" s="1"/>
  <c r="BG20" i="32"/>
  <c r="O30" i="34" s="1"/>
  <c r="BE20" i="32"/>
  <c r="O29" i="34" s="1"/>
  <c r="BC20" i="32"/>
  <c r="O28" i="34" s="1"/>
  <c r="BA20" i="32"/>
  <c r="O27" i="34" s="1"/>
  <c r="AY20" i="32"/>
  <c r="O26" i="34" s="1"/>
  <c r="AW20" i="32"/>
  <c r="O25" i="34" s="1"/>
  <c r="AU20" i="32"/>
  <c r="O24" i="34" s="1"/>
  <c r="AS20" i="32"/>
  <c r="O23" i="34" s="1"/>
  <c r="AQ20" i="32"/>
  <c r="O22" i="34" s="1"/>
  <c r="AO20" i="32"/>
  <c r="O21" i="34" s="1"/>
  <c r="AM20" i="32"/>
  <c r="O20" i="34" s="1"/>
  <c r="AK20" i="32"/>
  <c r="O19" i="34" s="1"/>
  <c r="AI20" i="32"/>
  <c r="O18" i="34" s="1"/>
  <c r="AG20" i="32"/>
  <c r="O17" i="34" s="1"/>
  <c r="AE20" i="32"/>
  <c r="O16" i="34" s="1"/>
  <c r="AC20" i="32"/>
  <c r="O15" i="34" s="1"/>
  <c r="AA20" i="32"/>
  <c r="O14" i="34" s="1"/>
  <c r="Y20" i="32"/>
  <c r="O13" i="34" s="1"/>
  <c r="W20" i="32"/>
  <c r="O12" i="34" s="1"/>
  <c r="U20" i="32"/>
  <c r="O11" i="34" s="1"/>
  <c r="S20" i="32"/>
  <c r="O10" i="34" s="1"/>
  <c r="Q20" i="32"/>
  <c r="O9" i="34" s="1"/>
  <c r="O20" i="32"/>
  <c r="O8" i="34" s="1"/>
  <c r="M20" i="32"/>
  <c r="O7" i="34" s="1"/>
  <c r="K20" i="32"/>
  <c r="O6" i="34" s="1"/>
  <c r="I20" i="32"/>
  <c r="O5" i="34" s="1"/>
  <c r="G20" i="32"/>
  <c r="E20" i="32"/>
  <c r="O3" i="34" s="1"/>
  <c r="C20" i="32"/>
  <c r="BU18" i="32"/>
  <c r="BS18" i="32"/>
  <c r="BR18" i="32"/>
  <c r="BP18" i="32"/>
  <c r="BM18" i="32"/>
  <c r="BN18" i="32" s="1"/>
  <c r="BL18" i="32"/>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N6" i="34" s="1"/>
  <c r="I17" i="32"/>
  <c r="N5" i="34" s="1"/>
  <c r="G17" i="32"/>
  <c r="E17" i="32"/>
  <c r="C17" i="32"/>
  <c r="BU16" i="32"/>
  <c r="BS16" i="32"/>
  <c r="BM16" i="32"/>
  <c r="BN16" i="32" s="1"/>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M4" i="34" s="1"/>
  <c r="E16" i="32"/>
  <c r="M3" i="34" s="1"/>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M13" i="32"/>
  <c r="J7" i="34" s="1"/>
  <c r="K13" i="32"/>
  <c r="J6" i="34" s="1"/>
  <c r="I13" i="32"/>
  <c r="J5" i="34" s="1"/>
  <c r="G13" i="32"/>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B31" i="30"/>
  <c r="AA31" i="30"/>
  <c r="Y31" i="30"/>
  <c r="X31" i="30"/>
  <c r="V31" i="30"/>
  <c r="U31" i="30"/>
  <c r="S31" i="30"/>
  <c r="R31" i="30"/>
  <c r="Q31" i="30"/>
  <c r="P31" i="30"/>
  <c r="O31" i="30"/>
  <c r="N31" i="30"/>
  <c r="M31" i="30"/>
  <c r="L31" i="30"/>
  <c r="J31" i="30"/>
  <c r="I31" i="30"/>
  <c r="H31" i="30"/>
  <c r="G31" i="30"/>
  <c r="F31" i="30"/>
  <c r="E31" i="30"/>
  <c r="D31" i="30"/>
  <c r="C31" i="30"/>
  <c r="AB30" i="30"/>
  <c r="AA30" i="30"/>
  <c r="Y30" i="30"/>
  <c r="X30" i="30"/>
  <c r="V30" i="30"/>
  <c r="U30" i="30"/>
  <c r="S30" i="30"/>
  <c r="R30" i="30"/>
  <c r="Q30" i="30"/>
  <c r="P30" i="30"/>
  <c r="O30" i="30"/>
  <c r="N30" i="30"/>
  <c r="M30" i="30"/>
  <c r="L30" i="30"/>
  <c r="J30" i="30"/>
  <c r="I30" i="30"/>
  <c r="H30" i="30"/>
  <c r="G30" i="30"/>
  <c r="F30" i="30"/>
  <c r="E30" i="30"/>
  <c r="D30" i="30"/>
  <c r="C30" i="30"/>
  <c r="AB29" i="30"/>
  <c r="AA29" i="30"/>
  <c r="Y29" i="30"/>
  <c r="X29" i="30"/>
  <c r="V29" i="30"/>
  <c r="U29" i="30"/>
  <c r="S29" i="30"/>
  <c r="R29" i="30"/>
  <c r="Q29" i="30"/>
  <c r="P29" i="30"/>
  <c r="O29" i="30"/>
  <c r="N29" i="30"/>
  <c r="M29" i="30"/>
  <c r="L29" i="30"/>
  <c r="J29" i="30"/>
  <c r="I29" i="30"/>
  <c r="H29" i="30"/>
  <c r="G29" i="30"/>
  <c r="F29" i="30"/>
  <c r="E29" i="30"/>
  <c r="D29" i="30"/>
  <c r="C29" i="30"/>
  <c r="AB28" i="30"/>
  <c r="AA28" i="30"/>
  <c r="Y28" i="30"/>
  <c r="X28" i="30"/>
  <c r="V28" i="30"/>
  <c r="U28" i="30"/>
  <c r="S28" i="30"/>
  <c r="R28" i="30"/>
  <c r="Q28" i="30"/>
  <c r="P28" i="30"/>
  <c r="O28" i="30"/>
  <c r="N28" i="30"/>
  <c r="M28" i="30"/>
  <c r="L28" i="30"/>
  <c r="J28" i="30"/>
  <c r="I28" i="30"/>
  <c r="H28" i="30"/>
  <c r="G28" i="30"/>
  <c r="F28" i="30"/>
  <c r="E28" i="30"/>
  <c r="D28" i="30"/>
  <c r="C28" i="30"/>
  <c r="AB27" i="30"/>
  <c r="AA27" i="30"/>
  <c r="Y27" i="30"/>
  <c r="X27" i="30"/>
  <c r="V27" i="30"/>
  <c r="U27" i="30"/>
  <c r="S27" i="30"/>
  <c r="R27" i="30"/>
  <c r="Q27" i="30"/>
  <c r="P27" i="30"/>
  <c r="O27" i="30"/>
  <c r="N27" i="30"/>
  <c r="M27" i="30"/>
  <c r="L27" i="30"/>
  <c r="J27" i="30"/>
  <c r="I27" i="30"/>
  <c r="H27" i="30"/>
  <c r="G27" i="30"/>
  <c r="F27" i="30"/>
  <c r="E27" i="30"/>
  <c r="D27" i="30"/>
  <c r="C27" i="30"/>
  <c r="AB26" i="30"/>
  <c r="AA26" i="30"/>
  <c r="Y26" i="30"/>
  <c r="X26" i="30"/>
  <c r="V26" i="30"/>
  <c r="U26" i="30"/>
  <c r="S26" i="30"/>
  <c r="R26" i="30"/>
  <c r="Q26" i="30"/>
  <c r="P26" i="30"/>
  <c r="O26" i="30"/>
  <c r="N26" i="30"/>
  <c r="M26" i="30"/>
  <c r="L26" i="30"/>
  <c r="J26" i="30"/>
  <c r="I26" i="30"/>
  <c r="H26" i="30"/>
  <c r="G26" i="30"/>
  <c r="F26" i="30"/>
  <c r="E26" i="30"/>
  <c r="D26" i="30"/>
  <c r="C26" i="30"/>
  <c r="AB25" i="30"/>
  <c r="AA25" i="30"/>
  <c r="Y25" i="30"/>
  <c r="X25" i="30"/>
  <c r="V25" i="30"/>
  <c r="U25" i="30"/>
  <c r="S25" i="30"/>
  <c r="R25" i="30"/>
  <c r="Q25" i="30"/>
  <c r="P25" i="30"/>
  <c r="O25" i="30"/>
  <c r="N25" i="30"/>
  <c r="M25" i="30"/>
  <c r="L25" i="30"/>
  <c r="J25" i="30"/>
  <c r="I25" i="30"/>
  <c r="H25" i="30"/>
  <c r="G25" i="30"/>
  <c r="F25" i="30"/>
  <c r="E25" i="30"/>
  <c r="D25" i="30"/>
  <c r="C25" i="30"/>
  <c r="AB24" i="30"/>
  <c r="AA24" i="30"/>
  <c r="Y24" i="30"/>
  <c r="X24" i="30"/>
  <c r="V24" i="30"/>
  <c r="U24" i="30"/>
  <c r="S24" i="30"/>
  <c r="R24" i="30"/>
  <c r="Q24" i="30"/>
  <c r="P24" i="30"/>
  <c r="O24" i="30"/>
  <c r="N24" i="30"/>
  <c r="M24" i="30"/>
  <c r="L24" i="30"/>
  <c r="J24" i="30"/>
  <c r="I24" i="30"/>
  <c r="H24" i="30"/>
  <c r="G24" i="30"/>
  <c r="F24" i="30"/>
  <c r="E24" i="30"/>
  <c r="D24" i="30"/>
  <c r="C24" i="30"/>
  <c r="AB23" i="30"/>
  <c r="AA23" i="30"/>
  <c r="Y23" i="30"/>
  <c r="X23" i="30"/>
  <c r="V23" i="30"/>
  <c r="U23" i="30"/>
  <c r="S23" i="30"/>
  <c r="R23" i="30"/>
  <c r="Q23" i="30"/>
  <c r="P23" i="30"/>
  <c r="O23" i="30"/>
  <c r="N23" i="30"/>
  <c r="M23" i="30"/>
  <c r="L23" i="30"/>
  <c r="J23" i="30"/>
  <c r="I23" i="30"/>
  <c r="H23" i="30"/>
  <c r="G23" i="30"/>
  <c r="F23" i="30"/>
  <c r="E23" i="30"/>
  <c r="D23" i="30"/>
  <c r="C23" i="30"/>
  <c r="AB22" i="30"/>
  <c r="AA22" i="30"/>
  <c r="Y22" i="30"/>
  <c r="X22" i="30"/>
  <c r="V22" i="30"/>
  <c r="U22" i="30"/>
  <c r="S22" i="30"/>
  <c r="R22" i="30"/>
  <c r="Q22" i="30"/>
  <c r="P22" i="30"/>
  <c r="O22" i="30"/>
  <c r="N22" i="30"/>
  <c r="M22" i="30"/>
  <c r="L22" i="30"/>
  <c r="J22" i="30"/>
  <c r="I22" i="30"/>
  <c r="H22" i="30"/>
  <c r="G22" i="30"/>
  <c r="F22" i="30"/>
  <c r="E22" i="30"/>
  <c r="D22" i="30"/>
  <c r="C22" i="30"/>
  <c r="AB21" i="30"/>
  <c r="AA21" i="30"/>
  <c r="Y21" i="30"/>
  <c r="X21" i="30"/>
  <c r="V21" i="30"/>
  <c r="U21" i="30"/>
  <c r="S21" i="30"/>
  <c r="R21" i="30"/>
  <c r="Q21" i="30"/>
  <c r="P21" i="30"/>
  <c r="O21" i="30"/>
  <c r="N21" i="30"/>
  <c r="M21" i="30"/>
  <c r="L21" i="30"/>
  <c r="J21" i="30"/>
  <c r="I21" i="30"/>
  <c r="H21" i="30"/>
  <c r="G21" i="30"/>
  <c r="F21" i="30"/>
  <c r="E21" i="30"/>
  <c r="D21" i="30"/>
  <c r="C21" i="30"/>
  <c r="AB20" i="30"/>
  <c r="AA20" i="30"/>
  <c r="Y20" i="30"/>
  <c r="X20" i="30"/>
  <c r="V20" i="30"/>
  <c r="U20" i="30"/>
  <c r="S20" i="30"/>
  <c r="R20" i="30"/>
  <c r="Q20" i="30"/>
  <c r="P20" i="30"/>
  <c r="O20" i="30"/>
  <c r="N20" i="30"/>
  <c r="M20" i="30"/>
  <c r="L20" i="30"/>
  <c r="J20" i="30"/>
  <c r="I20" i="30"/>
  <c r="H20" i="30"/>
  <c r="G20" i="30"/>
  <c r="F20" i="30"/>
  <c r="E20" i="30"/>
  <c r="D20" i="30"/>
  <c r="C20" i="30"/>
  <c r="AB19" i="30"/>
  <c r="AA19" i="30"/>
  <c r="Y19" i="30"/>
  <c r="X19" i="30"/>
  <c r="V19" i="30"/>
  <c r="U19" i="30"/>
  <c r="S19" i="30"/>
  <c r="R19" i="30"/>
  <c r="Q19" i="30"/>
  <c r="P19" i="30"/>
  <c r="O19" i="30"/>
  <c r="N19" i="30"/>
  <c r="M19" i="30"/>
  <c r="L19" i="30"/>
  <c r="J19" i="30"/>
  <c r="I19" i="30"/>
  <c r="H19" i="30"/>
  <c r="G19" i="30"/>
  <c r="F19" i="30"/>
  <c r="E19" i="30"/>
  <c r="D19" i="30"/>
  <c r="C19" i="30"/>
  <c r="AB18" i="30"/>
  <c r="AA18" i="30"/>
  <c r="Y18" i="30"/>
  <c r="X18" i="30"/>
  <c r="V18" i="30"/>
  <c r="U18" i="30"/>
  <c r="S18" i="30"/>
  <c r="R18" i="30"/>
  <c r="Q18" i="30"/>
  <c r="P18" i="30"/>
  <c r="O18" i="30"/>
  <c r="N18" i="30"/>
  <c r="M18" i="30"/>
  <c r="L18" i="30"/>
  <c r="J18" i="30"/>
  <c r="I18" i="30"/>
  <c r="H18" i="30"/>
  <c r="G18" i="30"/>
  <c r="F18" i="30"/>
  <c r="E18" i="30"/>
  <c r="D18" i="30"/>
  <c r="C18" i="30"/>
  <c r="AB17" i="30"/>
  <c r="AA17" i="30"/>
  <c r="Y17" i="30"/>
  <c r="X17" i="30"/>
  <c r="V17" i="30"/>
  <c r="U17" i="30"/>
  <c r="S17" i="30"/>
  <c r="R17" i="30"/>
  <c r="Q17" i="30"/>
  <c r="P17" i="30"/>
  <c r="O17" i="30"/>
  <c r="N17" i="30"/>
  <c r="M17" i="30"/>
  <c r="L17" i="30"/>
  <c r="J17" i="30"/>
  <c r="I17" i="30"/>
  <c r="H17" i="30"/>
  <c r="G17" i="30"/>
  <c r="F17" i="30"/>
  <c r="E17" i="30"/>
  <c r="D17" i="30"/>
  <c r="C17" i="30"/>
  <c r="AB16" i="30"/>
  <c r="AA16" i="30"/>
  <c r="Y16" i="30"/>
  <c r="X16" i="30"/>
  <c r="V16" i="30"/>
  <c r="U16" i="30"/>
  <c r="S16" i="30"/>
  <c r="R16" i="30"/>
  <c r="Q16" i="30"/>
  <c r="P16" i="30"/>
  <c r="O16" i="30"/>
  <c r="N16" i="30"/>
  <c r="M16" i="30"/>
  <c r="L16" i="30"/>
  <c r="J16" i="30"/>
  <c r="I16" i="30"/>
  <c r="H16" i="30"/>
  <c r="G16" i="30"/>
  <c r="F16" i="30"/>
  <c r="E16" i="30"/>
  <c r="D16" i="30"/>
  <c r="C16" i="30"/>
  <c r="AB15" i="30"/>
  <c r="AA15" i="30"/>
  <c r="Y15" i="30"/>
  <c r="X15" i="30"/>
  <c r="V15" i="30"/>
  <c r="U15" i="30"/>
  <c r="S15" i="30"/>
  <c r="R15" i="30"/>
  <c r="Q15" i="30"/>
  <c r="P15" i="30"/>
  <c r="O15" i="30"/>
  <c r="N15" i="30"/>
  <c r="M15" i="30"/>
  <c r="L15" i="30"/>
  <c r="J15" i="30"/>
  <c r="I15" i="30"/>
  <c r="H15" i="30"/>
  <c r="G15" i="30"/>
  <c r="F15" i="30"/>
  <c r="E15" i="30"/>
  <c r="D15" i="30"/>
  <c r="C15" i="30"/>
  <c r="AB14" i="30"/>
  <c r="AA14" i="30"/>
  <c r="Y14" i="30"/>
  <c r="X14" i="30"/>
  <c r="V14" i="30"/>
  <c r="U14" i="30"/>
  <c r="S14" i="30"/>
  <c r="R14" i="30"/>
  <c r="Q14" i="30"/>
  <c r="P14" i="30"/>
  <c r="O14" i="30"/>
  <c r="N14" i="30"/>
  <c r="M14" i="30"/>
  <c r="L14" i="30"/>
  <c r="J14" i="30"/>
  <c r="I14" i="30"/>
  <c r="H14" i="30"/>
  <c r="G14" i="30"/>
  <c r="F14" i="30"/>
  <c r="E14" i="30"/>
  <c r="D14" i="30"/>
  <c r="C14" i="30"/>
  <c r="AB13" i="30"/>
  <c r="AA13" i="30"/>
  <c r="Y13" i="30"/>
  <c r="X13" i="30"/>
  <c r="V13" i="30"/>
  <c r="U13" i="30"/>
  <c r="S13" i="30"/>
  <c r="R13" i="30"/>
  <c r="Q13" i="30"/>
  <c r="P13" i="30"/>
  <c r="O13" i="30"/>
  <c r="N13" i="30"/>
  <c r="M13" i="30"/>
  <c r="L13" i="30"/>
  <c r="J13" i="30"/>
  <c r="I13" i="30"/>
  <c r="H13" i="30"/>
  <c r="G13" i="30"/>
  <c r="F13" i="30"/>
  <c r="E13" i="30"/>
  <c r="D13" i="30"/>
  <c r="C13" i="30"/>
  <c r="AB12" i="30"/>
  <c r="AA12" i="30"/>
  <c r="Y12" i="30"/>
  <c r="X12" i="30"/>
  <c r="V12" i="30"/>
  <c r="U12" i="30"/>
  <c r="S12" i="30"/>
  <c r="R12" i="30"/>
  <c r="Q12" i="30"/>
  <c r="P12" i="30"/>
  <c r="O12" i="30"/>
  <c r="N12" i="30"/>
  <c r="M12" i="30"/>
  <c r="L12" i="30"/>
  <c r="J12" i="30"/>
  <c r="I12" i="30"/>
  <c r="H12" i="30"/>
  <c r="G12" i="30"/>
  <c r="F12" i="30"/>
  <c r="E12" i="30"/>
  <c r="D12" i="30"/>
  <c r="C12" i="30"/>
  <c r="AB11" i="30"/>
  <c r="AA11" i="30"/>
  <c r="Y11" i="30"/>
  <c r="X11" i="30"/>
  <c r="V11" i="30"/>
  <c r="U11" i="30"/>
  <c r="S11" i="30"/>
  <c r="R11" i="30"/>
  <c r="Q11" i="30"/>
  <c r="P11" i="30"/>
  <c r="O11" i="30"/>
  <c r="N11" i="30"/>
  <c r="M11" i="30"/>
  <c r="L11" i="30"/>
  <c r="J11" i="30"/>
  <c r="I11" i="30"/>
  <c r="H11" i="30"/>
  <c r="G11" i="30"/>
  <c r="F11" i="30"/>
  <c r="E11" i="30"/>
  <c r="D11" i="30"/>
  <c r="C11" i="30"/>
  <c r="AB10" i="30"/>
  <c r="AA10" i="30"/>
  <c r="Y10" i="30"/>
  <c r="X10" i="30"/>
  <c r="V10" i="30"/>
  <c r="U10" i="30"/>
  <c r="S10" i="30"/>
  <c r="R10" i="30"/>
  <c r="Q10" i="30"/>
  <c r="P10" i="30"/>
  <c r="O10" i="30"/>
  <c r="N10" i="30"/>
  <c r="M10" i="30"/>
  <c r="L10" i="30"/>
  <c r="J10" i="30"/>
  <c r="I10" i="30"/>
  <c r="H10" i="30"/>
  <c r="G10" i="30"/>
  <c r="F10" i="30"/>
  <c r="E10" i="30"/>
  <c r="D10" i="30"/>
  <c r="C10" i="30"/>
  <c r="AB9" i="30"/>
  <c r="AA9" i="30"/>
  <c r="Y9" i="30"/>
  <c r="X9" i="30"/>
  <c r="V9" i="30"/>
  <c r="U9" i="30"/>
  <c r="S9" i="30"/>
  <c r="R9" i="30"/>
  <c r="Q9" i="30"/>
  <c r="P9" i="30"/>
  <c r="O9" i="30"/>
  <c r="N9" i="30"/>
  <c r="M9" i="30"/>
  <c r="L9" i="30"/>
  <c r="J9" i="30"/>
  <c r="I9" i="30"/>
  <c r="H9" i="30"/>
  <c r="G9" i="30"/>
  <c r="F9" i="30"/>
  <c r="E9" i="30"/>
  <c r="D9" i="30"/>
  <c r="C9" i="30"/>
  <c r="AB8" i="30"/>
  <c r="AA8" i="30"/>
  <c r="Y8" i="30"/>
  <c r="X8" i="30"/>
  <c r="V8" i="30"/>
  <c r="U8" i="30"/>
  <c r="S8" i="30"/>
  <c r="R8" i="30"/>
  <c r="Q8" i="30"/>
  <c r="P8" i="30"/>
  <c r="O8" i="30"/>
  <c r="N8" i="30"/>
  <c r="M8" i="30"/>
  <c r="L8" i="30"/>
  <c r="J8" i="30"/>
  <c r="I8" i="30"/>
  <c r="H8" i="30"/>
  <c r="G8" i="30"/>
  <c r="F8" i="30"/>
  <c r="E8" i="30"/>
  <c r="D8" i="30"/>
  <c r="C8" i="30"/>
  <c r="AB7" i="30"/>
  <c r="AA7" i="30"/>
  <c r="Y7" i="30"/>
  <c r="X7" i="30"/>
  <c r="V7" i="30"/>
  <c r="U7" i="30"/>
  <c r="S7" i="30"/>
  <c r="R7" i="30"/>
  <c r="Q7" i="30"/>
  <c r="P7" i="30"/>
  <c r="O7" i="30"/>
  <c r="N7" i="30"/>
  <c r="M7" i="30"/>
  <c r="L7" i="30"/>
  <c r="J7" i="30"/>
  <c r="I7" i="30"/>
  <c r="H7" i="30"/>
  <c r="G7" i="30"/>
  <c r="F7" i="30"/>
  <c r="E7" i="30"/>
  <c r="D7" i="30"/>
  <c r="C7" i="30"/>
  <c r="AB6" i="30"/>
  <c r="AA6" i="30"/>
  <c r="Y6" i="30"/>
  <c r="X6" i="30"/>
  <c r="V6" i="30"/>
  <c r="U6" i="30"/>
  <c r="S6" i="30"/>
  <c r="R6" i="30"/>
  <c r="Q6" i="30"/>
  <c r="P6" i="30"/>
  <c r="O6" i="30"/>
  <c r="N6" i="30"/>
  <c r="M6" i="30"/>
  <c r="L6" i="30"/>
  <c r="J6" i="30"/>
  <c r="I6" i="30"/>
  <c r="H6" i="30"/>
  <c r="G6" i="30"/>
  <c r="F6" i="30"/>
  <c r="E6" i="30"/>
  <c r="D6" i="30"/>
  <c r="C6" i="30"/>
  <c r="AB5" i="30"/>
  <c r="AA5" i="30"/>
  <c r="Y5" i="30"/>
  <c r="X5" i="30"/>
  <c r="V5" i="30"/>
  <c r="U5" i="30"/>
  <c r="S5" i="30"/>
  <c r="R5" i="30"/>
  <c r="Q5" i="30"/>
  <c r="P5" i="30"/>
  <c r="O5" i="30"/>
  <c r="N5" i="30"/>
  <c r="M5" i="30"/>
  <c r="L5" i="30"/>
  <c r="J5" i="30"/>
  <c r="I5" i="30"/>
  <c r="H5" i="30"/>
  <c r="G5" i="30"/>
  <c r="F5" i="30"/>
  <c r="E5" i="30"/>
  <c r="D5" i="30"/>
  <c r="C5" i="30"/>
  <c r="AB4" i="30"/>
  <c r="AA4" i="30"/>
  <c r="Y4" i="30"/>
  <c r="X4" i="30"/>
  <c r="V4" i="30"/>
  <c r="U4" i="30"/>
  <c r="S4" i="30"/>
  <c r="R4" i="30"/>
  <c r="Q4" i="30"/>
  <c r="P4" i="30"/>
  <c r="O4" i="30"/>
  <c r="N4" i="30"/>
  <c r="M4" i="30"/>
  <c r="L4" i="30"/>
  <c r="J4" i="30"/>
  <c r="I4" i="30"/>
  <c r="H4" i="30"/>
  <c r="G4" i="30"/>
  <c r="F4" i="30"/>
  <c r="E4" i="30"/>
  <c r="D4" i="30"/>
  <c r="C4" i="30"/>
  <c r="AB3" i="30"/>
  <c r="AA3" i="30"/>
  <c r="Y3" i="30"/>
  <c r="X3" i="30"/>
  <c r="V3" i="30"/>
  <c r="U3" i="30"/>
  <c r="S3" i="30"/>
  <c r="R3" i="30"/>
  <c r="Q3" i="30"/>
  <c r="P3" i="30"/>
  <c r="O3" i="30"/>
  <c r="N3" i="30"/>
  <c r="M3" i="30"/>
  <c r="L3" i="30"/>
  <c r="J3" i="30"/>
  <c r="I3" i="30"/>
  <c r="H3" i="30"/>
  <c r="G3" i="30"/>
  <c r="F3" i="30"/>
  <c r="E3" i="30"/>
  <c r="D3" i="30"/>
  <c r="C3" i="30"/>
  <c r="AB2" i="30"/>
  <c r="AA2" i="30"/>
  <c r="Y2" i="30"/>
  <c r="X2" i="30"/>
  <c r="V2" i="30"/>
  <c r="U2" i="30"/>
  <c r="S2" i="30"/>
  <c r="R2" i="30"/>
  <c r="Q2" i="30"/>
  <c r="P2" i="30"/>
  <c r="O2" i="30"/>
  <c r="N2" i="30"/>
  <c r="M2" i="30"/>
  <c r="L2" i="30"/>
  <c r="J2" i="30"/>
  <c r="I2" i="30"/>
  <c r="H2" i="30"/>
  <c r="G2" i="30"/>
  <c r="F2" i="30"/>
  <c r="E2" i="30"/>
  <c r="D2" i="30"/>
  <c r="C2" i="30"/>
  <c r="B2" i="30"/>
  <c r="B31" i="31" s="1"/>
  <c r="A2" i="30"/>
  <c r="A16" i="31" s="1"/>
  <c r="BR34" i="29"/>
  <c r="BP34" i="29"/>
  <c r="BH34" i="29"/>
  <c r="AC31" i="30" s="1"/>
  <c r="BF34" i="29"/>
  <c r="AC30" i="30" s="1"/>
  <c r="BD34" i="29"/>
  <c r="AC29" i="30" s="1"/>
  <c r="BB34" i="29"/>
  <c r="AC28" i="30" s="1"/>
  <c r="AZ34" i="29"/>
  <c r="AC27" i="30" s="1"/>
  <c r="AX34" i="29"/>
  <c r="AC26" i="30" s="1"/>
  <c r="AV34" i="29"/>
  <c r="AC25" i="30" s="1"/>
  <c r="AT34" i="29"/>
  <c r="AC24" i="30" s="1"/>
  <c r="AR34" i="29"/>
  <c r="AC23" i="30" s="1"/>
  <c r="AP34" i="29"/>
  <c r="AC22" i="30" s="1"/>
  <c r="AN34" i="29"/>
  <c r="AC21" i="30" s="1"/>
  <c r="AL34" i="29"/>
  <c r="AC20" i="30" s="1"/>
  <c r="AJ34" i="29"/>
  <c r="AC19" i="30" s="1"/>
  <c r="AH34" i="29"/>
  <c r="AC18" i="30" s="1"/>
  <c r="AF34" i="29"/>
  <c r="AC17" i="30" s="1"/>
  <c r="AD34" i="29"/>
  <c r="AC16" i="30" s="1"/>
  <c r="AB34" i="29"/>
  <c r="AC15" i="30" s="1"/>
  <c r="Z34" i="29"/>
  <c r="AC14" i="30" s="1"/>
  <c r="X34" i="29"/>
  <c r="AC13" i="30" s="1"/>
  <c r="V34" i="29"/>
  <c r="AC12" i="30" s="1"/>
  <c r="T34" i="29"/>
  <c r="AC11" i="30" s="1"/>
  <c r="R34" i="29"/>
  <c r="AC10" i="30" s="1"/>
  <c r="P34" i="29"/>
  <c r="AC9" i="30" s="1"/>
  <c r="N34" i="29"/>
  <c r="AC8" i="30" s="1"/>
  <c r="L34" i="29"/>
  <c r="J34" i="29"/>
  <c r="AC6" i="30" s="1"/>
  <c r="H34" i="29"/>
  <c r="F34" i="29"/>
  <c r="AC4" i="30" s="1"/>
  <c r="D34" i="29"/>
  <c r="AC3" i="30" s="1"/>
  <c r="B34" i="29"/>
  <c r="BU33" i="29"/>
  <c r="BS33" i="29"/>
  <c r="BM33" i="29"/>
  <c r="BN33" i="29" s="1"/>
  <c r="BL33" i="29"/>
  <c r="BI33" i="29"/>
  <c r="V31" i="31" s="1"/>
  <c r="BG33" i="29"/>
  <c r="V30" i="31" s="1"/>
  <c r="BE33" i="29"/>
  <c r="V29" i="31" s="1"/>
  <c r="BC33" i="29"/>
  <c r="V28" i="31" s="1"/>
  <c r="BA33" i="29"/>
  <c r="V27" i="31" s="1"/>
  <c r="AY33" i="29"/>
  <c r="V26" i="31" s="1"/>
  <c r="AW33" i="29"/>
  <c r="V25" i="31" s="1"/>
  <c r="AU33" i="29"/>
  <c r="V24" i="31" s="1"/>
  <c r="AS33" i="29"/>
  <c r="V23" i="31" s="1"/>
  <c r="AQ33" i="29"/>
  <c r="V22" i="31" s="1"/>
  <c r="AO33" i="29"/>
  <c r="V21" i="31" s="1"/>
  <c r="AM33" i="29"/>
  <c r="V20" i="31" s="1"/>
  <c r="AK33" i="29"/>
  <c r="V19" i="31" s="1"/>
  <c r="AI33" i="29"/>
  <c r="V18" i="31" s="1"/>
  <c r="AG33" i="29"/>
  <c r="V17" i="31" s="1"/>
  <c r="AE33" i="29"/>
  <c r="V16" i="31" s="1"/>
  <c r="AC33" i="29"/>
  <c r="V15" i="31" s="1"/>
  <c r="AA33" i="29"/>
  <c r="V14" i="31" s="1"/>
  <c r="Y33" i="29"/>
  <c r="V13" i="31" s="1"/>
  <c r="W33" i="29"/>
  <c r="V12" i="31" s="1"/>
  <c r="U33" i="29"/>
  <c r="V11" i="31" s="1"/>
  <c r="S33" i="29"/>
  <c r="V10" i="31" s="1"/>
  <c r="Q33" i="29"/>
  <c r="V9" i="31" s="1"/>
  <c r="O33" i="29"/>
  <c r="V8" i="31" s="1"/>
  <c r="M33" i="29"/>
  <c r="V7" i="31" s="1"/>
  <c r="K33" i="29"/>
  <c r="V6" i="31" s="1"/>
  <c r="I33" i="29"/>
  <c r="V5" i="31" s="1"/>
  <c r="G33" i="29"/>
  <c r="V4" i="31" s="1"/>
  <c r="E33" i="29"/>
  <c r="V3" i="31" s="1"/>
  <c r="C33" i="29"/>
  <c r="BU32" i="29"/>
  <c r="BS32" i="29"/>
  <c r="BM32" i="29"/>
  <c r="BN32" i="29" s="1"/>
  <c r="BL32" i="29"/>
  <c r="BI32" i="29"/>
  <c r="U31" i="31" s="1"/>
  <c r="BG32" i="29"/>
  <c r="U30" i="31" s="1"/>
  <c r="BE32" i="29"/>
  <c r="U29" i="31" s="1"/>
  <c r="BC32" i="29"/>
  <c r="U28" i="31" s="1"/>
  <c r="BA32" i="29"/>
  <c r="U27" i="31" s="1"/>
  <c r="AY32" i="29"/>
  <c r="U26" i="31" s="1"/>
  <c r="AW32" i="29"/>
  <c r="U25" i="31" s="1"/>
  <c r="AU32" i="29"/>
  <c r="U24" i="31" s="1"/>
  <c r="AS32" i="29"/>
  <c r="U23" i="31" s="1"/>
  <c r="AQ32" i="29"/>
  <c r="U22" i="31" s="1"/>
  <c r="AO32" i="29"/>
  <c r="U21" i="31" s="1"/>
  <c r="AM32" i="29"/>
  <c r="U20" i="31" s="1"/>
  <c r="AK32" i="29"/>
  <c r="U19" i="31" s="1"/>
  <c r="AI32" i="29"/>
  <c r="U18" i="31" s="1"/>
  <c r="AG32" i="29"/>
  <c r="U17" i="31" s="1"/>
  <c r="AE32" i="29"/>
  <c r="U16" i="31" s="1"/>
  <c r="AC32" i="29"/>
  <c r="U15" i="31" s="1"/>
  <c r="AA32" i="29"/>
  <c r="U14" i="31" s="1"/>
  <c r="Y32" i="29"/>
  <c r="U13" i="31" s="1"/>
  <c r="W32" i="29"/>
  <c r="U12" i="31" s="1"/>
  <c r="U32" i="29"/>
  <c r="U11" i="31" s="1"/>
  <c r="S32" i="29"/>
  <c r="U10" i="31" s="1"/>
  <c r="Q32" i="29"/>
  <c r="U9" i="31" s="1"/>
  <c r="O32" i="29"/>
  <c r="U8" i="31" s="1"/>
  <c r="M32" i="29"/>
  <c r="U7" i="31" s="1"/>
  <c r="K32" i="29"/>
  <c r="U6" i="31" s="1"/>
  <c r="I32" i="29"/>
  <c r="U5" i="31" s="1"/>
  <c r="G32" i="29"/>
  <c r="U4" i="31" s="1"/>
  <c r="E32" i="29"/>
  <c r="C32" i="29"/>
  <c r="BR30" i="29"/>
  <c r="BP30" i="29"/>
  <c r="BH30" i="29"/>
  <c r="Z31" i="30" s="1"/>
  <c r="BF30" i="29"/>
  <c r="Z30" i="30" s="1"/>
  <c r="BD30" i="29"/>
  <c r="Z29" i="30" s="1"/>
  <c r="BB30" i="29"/>
  <c r="Z28" i="30" s="1"/>
  <c r="AZ30" i="29"/>
  <c r="Z27" i="30" s="1"/>
  <c r="AX30" i="29"/>
  <c r="Z26" i="30" s="1"/>
  <c r="AV30" i="29"/>
  <c r="Z25" i="30" s="1"/>
  <c r="AT30" i="29"/>
  <c r="Z24" i="30" s="1"/>
  <c r="AR30" i="29"/>
  <c r="Z23" i="30" s="1"/>
  <c r="AP30" i="29"/>
  <c r="Z22" i="30" s="1"/>
  <c r="AN30" i="29"/>
  <c r="Z21" i="30" s="1"/>
  <c r="AL30" i="29"/>
  <c r="Z20" i="30" s="1"/>
  <c r="AJ30" i="29"/>
  <c r="Z19" i="30" s="1"/>
  <c r="AH30" i="29"/>
  <c r="Z18" i="30" s="1"/>
  <c r="AF30" i="29"/>
  <c r="Z17" i="30" s="1"/>
  <c r="AD30" i="29"/>
  <c r="Z16" i="30" s="1"/>
  <c r="AB30" i="29"/>
  <c r="Z15" i="30" s="1"/>
  <c r="Z30" i="29"/>
  <c r="Z14" i="30" s="1"/>
  <c r="X30" i="29"/>
  <c r="Z13" i="30" s="1"/>
  <c r="V30" i="29"/>
  <c r="Z12" i="30" s="1"/>
  <c r="T30" i="29"/>
  <c r="Z11" i="30" s="1"/>
  <c r="R30" i="29"/>
  <c r="Z10" i="30" s="1"/>
  <c r="P30" i="29"/>
  <c r="Z9" i="30" s="1"/>
  <c r="N30" i="29"/>
  <c r="Z8" i="30" s="1"/>
  <c r="L30" i="29"/>
  <c r="Z7" i="30" s="1"/>
  <c r="J30" i="29"/>
  <c r="Z6" i="30" s="1"/>
  <c r="H30" i="29"/>
  <c r="Z5" i="30" s="1"/>
  <c r="F30" i="29"/>
  <c r="Z4" i="30" s="1"/>
  <c r="D30" i="29"/>
  <c r="Z3" i="30" s="1"/>
  <c r="B30" i="29"/>
  <c r="Z2" i="30" s="1"/>
  <c r="BU29" i="29"/>
  <c r="BS29" i="29"/>
  <c r="BM29" i="29"/>
  <c r="BN29" i="29" s="1"/>
  <c r="BL29" i="29"/>
  <c r="BI29" i="29"/>
  <c r="T31" i="31" s="1"/>
  <c r="BG29" i="29"/>
  <c r="T30" i="31" s="1"/>
  <c r="BE29" i="29"/>
  <c r="T29" i="31" s="1"/>
  <c r="BC29" i="29"/>
  <c r="T28" i="31" s="1"/>
  <c r="BA29" i="29"/>
  <c r="T27" i="31" s="1"/>
  <c r="AY29" i="29"/>
  <c r="T26" i="31" s="1"/>
  <c r="AW29" i="29"/>
  <c r="T25" i="31" s="1"/>
  <c r="AU29" i="29"/>
  <c r="T24" i="31" s="1"/>
  <c r="AS29" i="29"/>
  <c r="T23" i="31" s="1"/>
  <c r="AQ29" i="29"/>
  <c r="T22" i="31" s="1"/>
  <c r="AO29" i="29"/>
  <c r="T21" i="31" s="1"/>
  <c r="AM29" i="29"/>
  <c r="T20" i="31" s="1"/>
  <c r="AK29" i="29"/>
  <c r="T19" i="31" s="1"/>
  <c r="AI29" i="29"/>
  <c r="T18" i="31" s="1"/>
  <c r="AG29" i="29"/>
  <c r="T17" i="31" s="1"/>
  <c r="AE29" i="29"/>
  <c r="T16" i="31" s="1"/>
  <c r="AC29" i="29"/>
  <c r="T15" i="31" s="1"/>
  <c r="AA29" i="29"/>
  <c r="T14" i="31" s="1"/>
  <c r="Y29" i="29"/>
  <c r="T13" i="31" s="1"/>
  <c r="W29" i="29"/>
  <c r="T12" i="31" s="1"/>
  <c r="U29" i="29"/>
  <c r="T11" i="31" s="1"/>
  <c r="S29" i="29"/>
  <c r="T10" i="31" s="1"/>
  <c r="Q29" i="29"/>
  <c r="T9" i="31" s="1"/>
  <c r="O29" i="29"/>
  <c r="T8" i="31" s="1"/>
  <c r="M29" i="29"/>
  <c r="T7" i="31" s="1"/>
  <c r="K29" i="29"/>
  <c r="I29" i="29"/>
  <c r="T5" i="31" s="1"/>
  <c r="G29" i="29"/>
  <c r="T4" i="31" s="1"/>
  <c r="E29" i="29"/>
  <c r="T3" i="31" s="1"/>
  <c r="C29" i="29"/>
  <c r="BU28" i="29"/>
  <c r="BS28" i="29"/>
  <c r="BM28" i="29"/>
  <c r="BN28" i="29" s="1"/>
  <c r="BL28" i="29"/>
  <c r="BI28" i="29"/>
  <c r="S31" i="31" s="1"/>
  <c r="BG28" i="29"/>
  <c r="S30" i="31" s="1"/>
  <c r="BE28" i="29"/>
  <c r="S29" i="31" s="1"/>
  <c r="BC28" i="29"/>
  <c r="S28" i="31" s="1"/>
  <c r="BA28" i="29"/>
  <c r="S27" i="31" s="1"/>
  <c r="AY28" i="29"/>
  <c r="S26" i="31" s="1"/>
  <c r="AW28" i="29"/>
  <c r="S25" i="31" s="1"/>
  <c r="AU28" i="29"/>
  <c r="S24" i="31" s="1"/>
  <c r="AS28" i="29"/>
  <c r="S23" i="31" s="1"/>
  <c r="AQ28" i="29"/>
  <c r="S22" i="31" s="1"/>
  <c r="AO28" i="29"/>
  <c r="S21" i="31" s="1"/>
  <c r="AM28" i="29"/>
  <c r="S20" i="31" s="1"/>
  <c r="AK28" i="29"/>
  <c r="S19" i="31" s="1"/>
  <c r="AI28" i="29"/>
  <c r="S18" i="31" s="1"/>
  <c r="AG28" i="29"/>
  <c r="S17" i="31" s="1"/>
  <c r="AE28" i="29"/>
  <c r="S16" i="31" s="1"/>
  <c r="AC28" i="29"/>
  <c r="S15" i="31" s="1"/>
  <c r="AA28" i="29"/>
  <c r="S14" i="31" s="1"/>
  <c r="Y28" i="29"/>
  <c r="S13" i="31" s="1"/>
  <c r="W28" i="29"/>
  <c r="S12" i="31" s="1"/>
  <c r="U28" i="29"/>
  <c r="S11" i="31" s="1"/>
  <c r="S28" i="29"/>
  <c r="S10" i="31" s="1"/>
  <c r="Q28" i="29"/>
  <c r="S9" i="31" s="1"/>
  <c r="O28" i="29"/>
  <c r="S8" i="31" s="1"/>
  <c r="M28" i="29"/>
  <c r="S7" i="31" s="1"/>
  <c r="K28" i="29"/>
  <c r="S6" i="31" s="1"/>
  <c r="I28" i="29"/>
  <c r="S5" i="31" s="1"/>
  <c r="G28" i="29"/>
  <c r="S4" i="31" s="1"/>
  <c r="E28" i="29"/>
  <c r="S3" i="31" s="1"/>
  <c r="C28" i="29"/>
  <c r="BR26" i="29"/>
  <c r="BP26" i="29"/>
  <c r="BH26" i="29"/>
  <c r="W31" i="30" s="1"/>
  <c r="BF26" i="29"/>
  <c r="W30" i="30" s="1"/>
  <c r="BD26" i="29"/>
  <c r="W29" i="30" s="1"/>
  <c r="BB26" i="29"/>
  <c r="W28" i="30" s="1"/>
  <c r="AZ26" i="29"/>
  <c r="W27" i="30" s="1"/>
  <c r="AX26" i="29"/>
  <c r="W26" i="30" s="1"/>
  <c r="AV26" i="29"/>
  <c r="W25" i="30" s="1"/>
  <c r="AT26" i="29"/>
  <c r="W24" i="30" s="1"/>
  <c r="AR26" i="29"/>
  <c r="W23" i="30" s="1"/>
  <c r="AP26" i="29"/>
  <c r="W22" i="30" s="1"/>
  <c r="AN26" i="29"/>
  <c r="W21" i="30" s="1"/>
  <c r="AL26" i="29"/>
  <c r="W20" i="30" s="1"/>
  <c r="AJ26" i="29"/>
  <c r="W19" i="30" s="1"/>
  <c r="AH26" i="29"/>
  <c r="W18" i="30" s="1"/>
  <c r="AF26" i="29"/>
  <c r="W17" i="30" s="1"/>
  <c r="AD26" i="29"/>
  <c r="W16" i="30" s="1"/>
  <c r="AB26" i="29"/>
  <c r="W15" i="30" s="1"/>
  <c r="Z26" i="29"/>
  <c r="W14" i="30" s="1"/>
  <c r="X26" i="29"/>
  <c r="W13" i="30" s="1"/>
  <c r="V26" i="29"/>
  <c r="W12" i="30" s="1"/>
  <c r="T26" i="29"/>
  <c r="W11" i="30" s="1"/>
  <c r="R26" i="29"/>
  <c r="W10" i="30" s="1"/>
  <c r="P26" i="29"/>
  <c r="W9" i="30" s="1"/>
  <c r="N26" i="29"/>
  <c r="W8" i="30" s="1"/>
  <c r="L26" i="29"/>
  <c r="W7" i="30" s="1"/>
  <c r="J26" i="29"/>
  <c r="W6" i="30" s="1"/>
  <c r="H26" i="29"/>
  <c r="W5" i="30" s="1"/>
  <c r="F26" i="29"/>
  <c r="W4" i="30" s="1"/>
  <c r="D26" i="29"/>
  <c r="W3" i="30" s="1"/>
  <c r="B26" i="29"/>
  <c r="BU25" i="29"/>
  <c r="BS25" i="29"/>
  <c r="BM25" i="29"/>
  <c r="BN25" i="29" s="1"/>
  <c r="BL25" i="29"/>
  <c r="BI25" i="29"/>
  <c r="R31" i="31" s="1"/>
  <c r="BG25" i="29"/>
  <c r="R30" i="31" s="1"/>
  <c r="BE25" i="29"/>
  <c r="R29" i="31" s="1"/>
  <c r="BC25" i="29"/>
  <c r="R28" i="31" s="1"/>
  <c r="BA25" i="29"/>
  <c r="R27" i="31" s="1"/>
  <c r="AY25" i="29"/>
  <c r="R26" i="31" s="1"/>
  <c r="AW25" i="29"/>
  <c r="R25" i="31" s="1"/>
  <c r="AU25" i="29"/>
  <c r="R24" i="31" s="1"/>
  <c r="AS25" i="29"/>
  <c r="R23" i="31" s="1"/>
  <c r="AQ25" i="29"/>
  <c r="R22" i="31" s="1"/>
  <c r="AO25" i="29"/>
  <c r="R21" i="31" s="1"/>
  <c r="AM25" i="29"/>
  <c r="R20" i="31" s="1"/>
  <c r="AK25" i="29"/>
  <c r="R19" i="31" s="1"/>
  <c r="AI25" i="29"/>
  <c r="R18" i="31" s="1"/>
  <c r="AG25" i="29"/>
  <c r="R17" i="31" s="1"/>
  <c r="AE25" i="29"/>
  <c r="R16" i="31" s="1"/>
  <c r="AC25" i="29"/>
  <c r="R15" i="31" s="1"/>
  <c r="AA25" i="29"/>
  <c r="R14" i="31" s="1"/>
  <c r="Y25" i="29"/>
  <c r="R13" i="31" s="1"/>
  <c r="W25" i="29"/>
  <c r="R12" i="31" s="1"/>
  <c r="U25" i="29"/>
  <c r="R11" i="31" s="1"/>
  <c r="S25" i="29"/>
  <c r="R10" i="31" s="1"/>
  <c r="Q25" i="29"/>
  <c r="R9" i="31" s="1"/>
  <c r="O25" i="29"/>
  <c r="R8" i="31" s="1"/>
  <c r="M25" i="29"/>
  <c r="R7" i="31" s="1"/>
  <c r="K25" i="29"/>
  <c r="I25" i="29"/>
  <c r="R5" i="31" s="1"/>
  <c r="G25" i="29"/>
  <c r="R4" i="31" s="1"/>
  <c r="E25" i="29"/>
  <c r="R3" i="31" s="1"/>
  <c r="C25" i="29"/>
  <c r="R2" i="31" s="1"/>
  <c r="BU24" i="29"/>
  <c r="BS24" i="29"/>
  <c r="BM24" i="29"/>
  <c r="BN24" i="29" s="1"/>
  <c r="BL24" i="29"/>
  <c r="BI24" i="29"/>
  <c r="Q31" i="31" s="1"/>
  <c r="BG24" i="29"/>
  <c r="Q30" i="31" s="1"/>
  <c r="BE24" i="29"/>
  <c r="Q29" i="31" s="1"/>
  <c r="BC24" i="29"/>
  <c r="Q28" i="31" s="1"/>
  <c r="BA24" i="29"/>
  <c r="Q27" i="31" s="1"/>
  <c r="AY24" i="29"/>
  <c r="Q26" i="31" s="1"/>
  <c r="AW24" i="29"/>
  <c r="Q25" i="31" s="1"/>
  <c r="AU24" i="29"/>
  <c r="Q24" i="31" s="1"/>
  <c r="AS24" i="29"/>
  <c r="Q23" i="31" s="1"/>
  <c r="AQ24" i="29"/>
  <c r="Q22" i="31" s="1"/>
  <c r="AO24" i="29"/>
  <c r="Q21" i="31" s="1"/>
  <c r="AM24" i="29"/>
  <c r="Q20" i="31" s="1"/>
  <c r="AK24" i="29"/>
  <c r="Q19" i="31" s="1"/>
  <c r="AI24" i="29"/>
  <c r="Q18" i="31" s="1"/>
  <c r="AG24" i="29"/>
  <c r="Q17" i="31" s="1"/>
  <c r="AE24" i="29"/>
  <c r="Q16" i="31" s="1"/>
  <c r="AC24" i="29"/>
  <c r="Q15" i="31" s="1"/>
  <c r="AA24" i="29"/>
  <c r="Q14" i="31" s="1"/>
  <c r="Y24" i="29"/>
  <c r="Q13" i="31" s="1"/>
  <c r="W24" i="29"/>
  <c r="Q12" i="31" s="1"/>
  <c r="U24" i="29"/>
  <c r="Q11" i="31" s="1"/>
  <c r="S24" i="29"/>
  <c r="Q10" i="31" s="1"/>
  <c r="Q24" i="29"/>
  <c r="Q9" i="31" s="1"/>
  <c r="O24" i="29"/>
  <c r="Q8" i="31" s="1"/>
  <c r="M24" i="29"/>
  <c r="Q7" i="31" s="1"/>
  <c r="K24" i="29"/>
  <c r="Q6" i="31" s="1"/>
  <c r="I24" i="29"/>
  <c r="Q5" i="31" s="1"/>
  <c r="G24" i="29"/>
  <c r="Q4" i="31" s="1"/>
  <c r="E24" i="29"/>
  <c r="Q3" i="31" s="1"/>
  <c r="C24" i="29"/>
  <c r="BR22" i="29"/>
  <c r="BP22" i="29"/>
  <c r="BH22" i="29"/>
  <c r="T31" i="30" s="1"/>
  <c r="BF22" i="29"/>
  <c r="T30" i="30" s="1"/>
  <c r="BD22" i="29"/>
  <c r="T29" i="30" s="1"/>
  <c r="BB22" i="29"/>
  <c r="T28" i="30" s="1"/>
  <c r="AZ22" i="29"/>
  <c r="T27" i="30" s="1"/>
  <c r="AX22" i="29"/>
  <c r="T26" i="30" s="1"/>
  <c r="AV22" i="29"/>
  <c r="T25" i="30" s="1"/>
  <c r="AT22" i="29"/>
  <c r="T24" i="30" s="1"/>
  <c r="AR22" i="29"/>
  <c r="T23" i="30" s="1"/>
  <c r="AP22" i="29"/>
  <c r="T22" i="30" s="1"/>
  <c r="AN22" i="29"/>
  <c r="T21" i="30" s="1"/>
  <c r="AL22" i="29"/>
  <c r="T20" i="30" s="1"/>
  <c r="AJ22" i="29"/>
  <c r="T19" i="30" s="1"/>
  <c r="AH22" i="29"/>
  <c r="T18" i="30" s="1"/>
  <c r="AF22" i="29"/>
  <c r="T17" i="30" s="1"/>
  <c r="AD22" i="29"/>
  <c r="T16" i="30" s="1"/>
  <c r="AB22" i="29"/>
  <c r="T15" i="30" s="1"/>
  <c r="Z22" i="29"/>
  <c r="T14" i="30" s="1"/>
  <c r="X22" i="29"/>
  <c r="T13" i="30" s="1"/>
  <c r="V22" i="29"/>
  <c r="T12" i="30" s="1"/>
  <c r="T22" i="29"/>
  <c r="T11" i="30" s="1"/>
  <c r="R22" i="29"/>
  <c r="T10" i="30" s="1"/>
  <c r="P22" i="29"/>
  <c r="T9" i="30" s="1"/>
  <c r="N22" i="29"/>
  <c r="T8" i="30" s="1"/>
  <c r="L22" i="29"/>
  <c r="T7" i="30" s="1"/>
  <c r="J22" i="29"/>
  <c r="T6" i="30" s="1"/>
  <c r="H22" i="29"/>
  <c r="T5" i="30" s="1"/>
  <c r="F22" i="29"/>
  <c r="T4" i="30" s="1"/>
  <c r="D22" i="29"/>
  <c r="T3" i="30" s="1"/>
  <c r="B22" i="29"/>
  <c r="BU21" i="29"/>
  <c r="BS21" i="29"/>
  <c r="BM21" i="29"/>
  <c r="BN21" i="29" s="1"/>
  <c r="BL21" i="29"/>
  <c r="BI21" i="29"/>
  <c r="P31" i="31" s="1"/>
  <c r="BG21" i="29"/>
  <c r="P30" i="31" s="1"/>
  <c r="BE21" i="29"/>
  <c r="P29" i="31" s="1"/>
  <c r="BC21" i="29"/>
  <c r="P28" i="31" s="1"/>
  <c r="BA21" i="29"/>
  <c r="P27" i="31" s="1"/>
  <c r="AY21" i="29"/>
  <c r="P26" i="31" s="1"/>
  <c r="AW21" i="29"/>
  <c r="P25" i="31" s="1"/>
  <c r="AU21" i="29"/>
  <c r="P24" i="31" s="1"/>
  <c r="AS21" i="29"/>
  <c r="P23" i="31" s="1"/>
  <c r="AQ21" i="29"/>
  <c r="P22" i="31" s="1"/>
  <c r="AO21" i="29"/>
  <c r="P21" i="31" s="1"/>
  <c r="AM21" i="29"/>
  <c r="P20" i="31" s="1"/>
  <c r="AK21" i="29"/>
  <c r="P19" i="31" s="1"/>
  <c r="AI21" i="29"/>
  <c r="P18" i="31" s="1"/>
  <c r="AG21" i="29"/>
  <c r="P17" i="31" s="1"/>
  <c r="AE21" i="29"/>
  <c r="P16" i="31" s="1"/>
  <c r="AC21" i="29"/>
  <c r="P15" i="31" s="1"/>
  <c r="AA21" i="29"/>
  <c r="P14" i="31" s="1"/>
  <c r="Y21" i="29"/>
  <c r="P13" i="31" s="1"/>
  <c r="W21" i="29"/>
  <c r="P12" i="31" s="1"/>
  <c r="U21" i="29"/>
  <c r="P11" i="31" s="1"/>
  <c r="S21" i="29"/>
  <c r="P10" i="31" s="1"/>
  <c r="Q21" i="29"/>
  <c r="P9" i="31" s="1"/>
  <c r="O21" i="29"/>
  <c r="P8" i="31" s="1"/>
  <c r="M21" i="29"/>
  <c r="P7" i="31" s="1"/>
  <c r="K21" i="29"/>
  <c r="P6" i="31" s="1"/>
  <c r="I21" i="29"/>
  <c r="P5" i="31" s="1"/>
  <c r="G21" i="29"/>
  <c r="P4" i="31" s="1"/>
  <c r="E21" i="29"/>
  <c r="P3" i="31" s="1"/>
  <c r="C21" i="29"/>
  <c r="BU20" i="29"/>
  <c r="BS20" i="29"/>
  <c r="BM20" i="29"/>
  <c r="BN20" i="29" s="1"/>
  <c r="BL20" i="29"/>
  <c r="BI20" i="29"/>
  <c r="O31" i="31" s="1"/>
  <c r="BG20" i="29"/>
  <c r="O30" i="31" s="1"/>
  <c r="BE20" i="29"/>
  <c r="O29" i="31" s="1"/>
  <c r="BC20" i="29"/>
  <c r="O28" i="31" s="1"/>
  <c r="BA20" i="29"/>
  <c r="O27" i="31" s="1"/>
  <c r="AY20" i="29"/>
  <c r="O26" i="31" s="1"/>
  <c r="AW20" i="29"/>
  <c r="O25" i="31" s="1"/>
  <c r="AU20" i="29"/>
  <c r="O24" i="31" s="1"/>
  <c r="AS20" i="29"/>
  <c r="O23" i="31" s="1"/>
  <c r="AQ20" i="29"/>
  <c r="O22" i="31" s="1"/>
  <c r="AO20" i="29"/>
  <c r="O21" i="31" s="1"/>
  <c r="AM20" i="29"/>
  <c r="O20" i="31" s="1"/>
  <c r="AK20" i="29"/>
  <c r="O19" i="31" s="1"/>
  <c r="AI20" i="29"/>
  <c r="O18" i="31" s="1"/>
  <c r="AG20" i="29"/>
  <c r="O17" i="31" s="1"/>
  <c r="AE20" i="29"/>
  <c r="O16" i="31" s="1"/>
  <c r="AC20" i="29"/>
  <c r="O15" i="31" s="1"/>
  <c r="AA20" i="29"/>
  <c r="O14" i="31" s="1"/>
  <c r="Y20" i="29"/>
  <c r="O13" i="31" s="1"/>
  <c r="W20" i="29"/>
  <c r="O12" i="31" s="1"/>
  <c r="U20" i="29"/>
  <c r="O11" i="31" s="1"/>
  <c r="S20" i="29"/>
  <c r="O10" i="31" s="1"/>
  <c r="Q20" i="29"/>
  <c r="O9" i="31" s="1"/>
  <c r="O20" i="29"/>
  <c r="O8" i="31" s="1"/>
  <c r="M20" i="29"/>
  <c r="O7" i="31" s="1"/>
  <c r="K20" i="29"/>
  <c r="O6" i="31" s="1"/>
  <c r="I20" i="29"/>
  <c r="O5" i="31" s="1"/>
  <c r="G20" i="29"/>
  <c r="O4" i="31" s="1"/>
  <c r="E20" i="29"/>
  <c r="O3" i="31" s="1"/>
  <c r="C20" i="29"/>
  <c r="BU18" i="29"/>
  <c r="BS18" i="29"/>
  <c r="BR18" i="29"/>
  <c r="BP18" i="29"/>
  <c r="BM18" i="29"/>
  <c r="BN18" i="29" s="1"/>
  <c r="BL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B31" i="27"/>
  <c r="AA31" i="27"/>
  <c r="Y31" i="27"/>
  <c r="X31" i="27"/>
  <c r="V31" i="27"/>
  <c r="U31" i="27"/>
  <c r="S31" i="27"/>
  <c r="R31" i="27"/>
  <c r="Q31" i="27"/>
  <c r="P31" i="27"/>
  <c r="O31" i="27"/>
  <c r="N31" i="27"/>
  <c r="M31" i="27"/>
  <c r="L31" i="27"/>
  <c r="J31" i="27"/>
  <c r="I31" i="27"/>
  <c r="H31" i="27"/>
  <c r="G31" i="27"/>
  <c r="F31" i="27"/>
  <c r="E31" i="27"/>
  <c r="D31" i="27"/>
  <c r="C31" i="27"/>
  <c r="AB30" i="27"/>
  <c r="AA30" i="27"/>
  <c r="Y30" i="27"/>
  <c r="X30" i="27"/>
  <c r="V30" i="27"/>
  <c r="U30" i="27"/>
  <c r="S30" i="27"/>
  <c r="R30" i="27"/>
  <c r="Q30" i="27"/>
  <c r="P30" i="27"/>
  <c r="O30" i="27"/>
  <c r="N30" i="27"/>
  <c r="M30" i="27"/>
  <c r="L30" i="27"/>
  <c r="J30" i="27"/>
  <c r="I30" i="27"/>
  <c r="H30" i="27"/>
  <c r="G30" i="27"/>
  <c r="F30" i="27"/>
  <c r="E30" i="27"/>
  <c r="D30" i="27"/>
  <c r="C30" i="27"/>
  <c r="AB29" i="27"/>
  <c r="AA29" i="27"/>
  <c r="Y29" i="27"/>
  <c r="X29" i="27"/>
  <c r="V29" i="27"/>
  <c r="U29" i="27"/>
  <c r="S29" i="27"/>
  <c r="R29" i="27"/>
  <c r="Q29" i="27"/>
  <c r="P29" i="27"/>
  <c r="O29" i="27"/>
  <c r="N29" i="27"/>
  <c r="M29" i="27"/>
  <c r="L29" i="27"/>
  <c r="J29" i="27"/>
  <c r="I29" i="27"/>
  <c r="H29" i="27"/>
  <c r="G29" i="27"/>
  <c r="F29" i="27"/>
  <c r="E29" i="27"/>
  <c r="D29" i="27"/>
  <c r="C29" i="27"/>
  <c r="AB28" i="27"/>
  <c r="AA28" i="27"/>
  <c r="Y28" i="27"/>
  <c r="X28" i="27"/>
  <c r="V28" i="27"/>
  <c r="U28" i="27"/>
  <c r="S28" i="27"/>
  <c r="R28" i="27"/>
  <c r="Q28" i="27"/>
  <c r="P28" i="27"/>
  <c r="O28" i="27"/>
  <c r="N28" i="27"/>
  <c r="M28" i="27"/>
  <c r="L28" i="27"/>
  <c r="J28" i="27"/>
  <c r="I28" i="27"/>
  <c r="H28" i="27"/>
  <c r="G28" i="27"/>
  <c r="F28" i="27"/>
  <c r="E28" i="27"/>
  <c r="D28" i="27"/>
  <c r="C28" i="27"/>
  <c r="AB27" i="27"/>
  <c r="AA27" i="27"/>
  <c r="Y27" i="27"/>
  <c r="X27" i="27"/>
  <c r="V27" i="27"/>
  <c r="U27" i="27"/>
  <c r="S27" i="27"/>
  <c r="R27" i="27"/>
  <c r="Q27" i="27"/>
  <c r="P27" i="27"/>
  <c r="O27" i="27"/>
  <c r="N27" i="27"/>
  <c r="M27" i="27"/>
  <c r="L27" i="27"/>
  <c r="J27" i="27"/>
  <c r="I27" i="27"/>
  <c r="H27" i="27"/>
  <c r="G27" i="27"/>
  <c r="F27" i="27"/>
  <c r="E27" i="27"/>
  <c r="D27" i="27"/>
  <c r="C27" i="27"/>
  <c r="AB26" i="27"/>
  <c r="AA26" i="27"/>
  <c r="Y26" i="27"/>
  <c r="X26" i="27"/>
  <c r="V26" i="27"/>
  <c r="U26" i="27"/>
  <c r="S26" i="27"/>
  <c r="R26" i="27"/>
  <c r="Q26" i="27"/>
  <c r="P26" i="27"/>
  <c r="O26" i="27"/>
  <c r="N26" i="27"/>
  <c r="M26" i="27"/>
  <c r="L26" i="27"/>
  <c r="J26" i="27"/>
  <c r="I26" i="27"/>
  <c r="H26" i="27"/>
  <c r="G26" i="27"/>
  <c r="F26" i="27"/>
  <c r="E26" i="27"/>
  <c r="D26" i="27"/>
  <c r="C26" i="27"/>
  <c r="AB25" i="27"/>
  <c r="AA25" i="27"/>
  <c r="Y25" i="27"/>
  <c r="X25" i="27"/>
  <c r="V25" i="27"/>
  <c r="U25" i="27"/>
  <c r="S25" i="27"/>
  <c r="R25" i="27"/>
  <c r="Q25" i="27"/>
  <c r="P25" i="27"/>
  <c r="O25" i="27"/>
  <c r="N25" i="27"/>
  <c r="M25" i="27"/>
  <c r="L25" i="27"/>
  <c r="J25" i="27"/>
  <c r="I25" i="27"/>
  <c r="H25" i="27"/>
  <c r="G25" i="27"/>
  <c r="F25" i="27"/>
  <c r="E25" i="27"/>
  <c r="D25" i="27"/>
  <c r="C25" i="27"/>
  <c r="AB24" i="27"/>
  <c r="AA24" i="27"/>
  <c r="Y24" i="27"/>
  <c r="X24" i="27"/>
  <c r="V24" i="27"/>
  <c r="U24" i="27"/>
  <c r="S24" i="27"/>
  <c r="R24" i="27"/>
  <c r="Q24" i="27"/>
  <c r="P24" i="27"/>
  <c r="O24" i="27"/>
  <c r="N24" i="27"/>
  <c r="M24" i="27"/>
  <c r="L24" i="27"/>
  <c r="J24" i="27"/>
  <c r="I24" i="27"/>
  <c r="H24" i="27"/>
  <c r="G24" i="27"/>
  <c r="F24" i="27"/>
  <c r="E24" i="27"/>
  <c r="D24" i="27"/>
  <c r="C24" i="27"/>
  <c r="AB23" i="27"/>
  <c r="AA23" i="27"/>
  <c r="Y23" i="27"/>
  <c r="X23" i="27"/>
  <c r="V23" i="27"/>
  <c r="U23" i="27"/>
  <c r="S23" i="27"/>
  <c r="R23" i="27"/>
  <c r="Q23" i="27"/>
  <c r="P23" i="27"/>
  <c r="O23" i="27"/>
  <c r="N23" i="27"/>
  <c r="M23" i="27"/>
  <c r="L23" i="27"/>
  <c r="J23" i="27"/>
  <c r="I23" i="27"/>
  <c r="H23" i="27"/>
  <c r="G23" i="27"/>
  <c r="F23" i="27"/>
  <c r="E23" i="27"/>
  <c r="D23" i="27"/>
  <c r="C23" i="27"/>
  <c r="AB22" i="27"/>
  <c r="AA22" i="27"/>
  <c r="Y22" i="27"/>
  <c r="X22" i="27"/>
  <c r="V22" i="27"/>
  <c r="U22" i="27"/>
  <c r="S22" i="27"/>
  <c r="R22" i="27"/>
  <c r="Q22" i="27"/>
  <c r="P22" i="27"/>
  <c r="O22" i="27"/>
  <c r="N22" i="27"/>
  <c r="M22" i="27"/>
  <c r="L22" i="27"/>
  <c r="J22" i="27"/>
  <c r="I22" i="27"/>
  <c r="H22" i="27"/>
  <c r="G22" i="27"/>
  <c r="F22" i="27"/>
  <c r="E22" i="27"/>
  <c r="D22" i="27"/>
  <c r="C22" i="27"/>
  <c r="AB21" i="27"/>
  <c r="AA21" i="27"/>
  <c r="Y21" i="27"/>
  <c r="X21" i="27"/>
  <c r="V21" i="27"/>
  <c r="U21" i="27"/>
  <c r="S21" i="27"/>
  <c r="R21" i="27"/>
  <c r="Q21" i="27"/>
  <c r="P21" i="27"/>
  <c r="O21" i="27"/>
  <c r="N21" i="27"/>
  <c r="M21" i="27"/>
  <c r="L21" i="27"/>
  <c r="J21" i="27"/>
  <c r="I21" i="27"/>
  <c r="H21" i="27"/>
  <c r="G21" i="27"/>
  <c r="F21" i="27"/>
  <c r="E21" i="27"/>
  <c r="D21" i="27"/>
  <c r="C21" i="27"/>
  <c r="AB20" i="27"/>
  <c r="AA20" i="27"/>
  <c r="Y20" i="27"/>
  <c r="X20" i="27"/>
  <c r="V20" i="27"/>
  <c r="U20" i="27"/>
  <c r="S20" i="27"/>
  <c r="R20" i="27"/>
  <c r="Q20" i="27"/>
  <c r="P20" i="27"/>
  <c r="O20" i="27"/>
  <c r="N20" i="27"/>
  <c r="M20" i="27"/>
  <c r="L20" i="27"/>
  <c r="J20" i="27"/>
  <c r="I20" i="27"/>
  <c r="H20" i="27"/>
  <c r="G20" i="27"/>
  <c r="F20" i="27"/>
  <c r="E20" i="27"/>
  <c r="D20" i="27"/>
  <c r="C20" i="27"/>
  <c r="AB19" i="27"/>
  <c r="AA19" i="27"/>
  <c r="Y19" i="27"/>
  <c r="X19" i="27"/>
  <c r="V19" i="27"/>
  <c r="U19" i="27"/>
  <c r="S19" i="27"/>
  <c r="R19" i="27"/>
  <c r="Q19" i="27"/>
  <c r="P19" i="27"/>
  <c r="O19" i="27"/>
  <c r="N19" i="27"/>
  <c r="M19" i="27"/>
  <c r="L19" i="27"/>
  <c r="J19" i="27"/>
  <c r="I19" i="27"/>
  <c r="H19" i="27"/>
  <c r="G19" i="27"/>
  <c r="F19" i="27"/>
  <c r="E19" i="27"/>
  <c r="D19" i="27"/>
  <c r="C19" i="27"/>
  <c r="AB18" i="27"/>
  <c r="AA18" i="27"/>
  <c r="Y18" i="27"/>
  <c r="X18" i="27"/>
  <c r="V18" i="27"/>
  <c r="U18" i="27"/>
  <c r="S18" i="27"/>
  <c r="R18" i="27"/>
  <c r="Q18" i="27"/>
  <c r="P18" i="27"/>
  <c r="O18" i="27"/>
  <c r="N18" i="27"/>
  <c r="M18" i="27"/>
  <c r="L18" i="27"/>
  <c r="J18" i="27"/>
  <c r="I18" i="27"/>
  <c r="H18" i="27"/>
  <c r="G18" i="27"/>
  <c r="F18" i="27"/>
  <c r="E18" i="27"/>
  <c r="D18" i="27"/>
  <c r="C18" i="27"/>
  <c r="AB17" i="27"/>
  <c r="AA17" i="27"/>
  <c r="Y17" i="27"/>
  <c r="X17" i="27"/>
  <c r="V17" i="27"/>
  <c r="U17" i="27"/>
  <c r="S17" i="27"/>
  <c r="R17" i="27"/>
  <c r="Q17" i="27"/>
  <c r="P17" i="27"/>
  <c r="O17" i="27"/>
  <c r="N17" i="27"/>
  <c r="M17" i="27"/>
  <c r="L17" i="27"/>
  <c r="J17" i="27"/>
  <c r="I17" i="27"/>
  <c r="H17" i="27"/>
  <c r="G17" i="27"/>
  <c r="F17" i="27"/>
  <c r="E17" i="27"/>
  <c r="D17" i="27"/>
  <c r="C17" i="27"/>
  <c r="AB16" i="27"/>
  <c r="AA16" i="27"/>
  <c r="Y16" i="27"/>
  <c r="X16" i="27"/>
  <c r="V16" i="27"/>
  <c r="U16" i="27"/>
  <c r="S16" i="27"/>
  <c r="R16" i="27"/>
  <c r="Q16" i="27"/>
  <c r="P16" i="27"/>
  <c r="O16" i="27"/>
  <c r="N16" i="27"/>
  <c r="M16" i="27"/>
  <c r="L16" i="27"/>
  <c r="J16" i="27"/>
  <c r="I16" i="27"/>
  <c r="H16" i="27"/>
  <c r="G16" i="27"/>
  <c r="F16" i="27"/>
  <c r="E16" i="27"/>
  <c r="D16" i="27"/>
  <c r="C16" i="27"/>
  <c r="AB15" i="27"/>
  <c r="AA15" i="27"/>
  <c r="Y15" i="27"/>
  <c r="X15" i="27"/>
  <c r="V15" i="27"/>
  <c r="U15" i="27"/>
  <c r="S15" i="27"/>
  <c r="R15" i="27"/>
  <c r="Q15" i="27"/>
  <c r="P15" i="27"/>
  <c r="O15" i="27"/>
  <c r="N15" i="27"/>
  <c r="M15" i="27"/>
  <c r="L15" i="27"/>
  <c r="J15" i="27"/>
  <c r="I15" i="27"/>
  <c r="H15" i="27"/>
  <c r="G15" i="27"/>
  <c r="F15" i="27"/>
  <c r="E15" i="27"/>
  <c r="D15" i="27"/>
  <c r="C15" i="27"/>
  <c r="AB14" i="27"/>
  <c r="AA14" i="27"/>
  <c r="Y14" i="27"/>
  <c r="X14" i="27"/>
  <c r="V14" i="27"/>
  <c r="U14" i="27"/>
  <c r="S14" i="27"/>
  <c r="R14" i="27"/>
  <c r="Q14" i="27"/>
  <c r="P14" i="27"/>
  <c r="O14" i="27"/>
  <c r="N14" i="27"/>
  <c r="M14" i="27"/>
  <c r="L14" i="27"/>
  <c r="J14" i="27"/>
  <c r="I14" i="27"/>
  <c r="H14" i="27"/>
  <c r="G14" i="27"/>
  <c r="F14" i="27"/>
  <c r="E14" i="27"/>
  <c r="D14" i="27"/>
  <c r="C14" i="27"/>
  <c r="AB13" i="27"/>
  <c r="AA13" i="27"/>
  <c r="Y13" i="27"/>
  <c r="X13" i="27"/>
  <c r="V13" i="27"/>
  <c r="U13" i="27"/>
  <c r="S13" i="27"/>
  <c r="R13" i="27"/>
  <c r="Q13" i="27"/>
  <c r="P13" i="27"/>
  <c r="O13" i="27"/>
  <c r="N13" i="27"/>
  <c r="M13" i="27"/>
  <c r="L13" i="27"/>
  <c r="J13" i="27"/>
  <c r="I13" i="27"/>
  <c r="H13" i="27"/>
  <c r="G13" i="27"/>
  <c r="F13" i="27"/>
  <c r="E13" i="27"/>
  <c r="D13" i="27"/>
  <c r="C13" i="27"/>
  <c r="AB12" i="27"/>
  <c r="AA12" i="27"/>
  <c r="Y12" i="27"/>
  <c r="X12" i="27"/>
  <c r="V12" i="27"/>
  <c r="U12" i="27"/>
  <c r="S12" i="27"/>
  <c r="R12" i="27"/>
  <c r="Q12" i="27"/>
  <c r="P12" i="27"/>
  <c r="O12" i="27"/>
  <c r="N12" i="27"/>
  <c r="M12" i="27"/>
  <c r="L12" i="27"/>
  <c r="J12" i="27"/>
  <c r="I12" i="27"/>
  <c r="H12" i="27"/>
  <c r="G12" i="27"/>
  <c r="F12" i="27"/>
  <c r="E12" i="27"/>
  <c r="D12" i="27"/>
  <c r="C12" i="27"/>
  <c r="AB11" i="27"/>
  <c r="AA11" i="27"/>
  <c r="Y11" i="27"/>
  <c r="X11" i="27"/>
  <c r="V11" i="27"/>
  <c r="U11" i="27"/>
  <c r="S11" i="27"/>
  <c r="R11" i="27"/>
  <c r="Q11" i="27"/>
  <c r="P11" i="27"/>
  <c r="O11" i="27"/>
  <c r="N11" i="27"/>
  <c r="M11" i="27"/>
  <c r="L11" i="27"/>
  <c r="J11" i="27"/>
  <c r="I11" i="27"/>
  <c r="H11" i="27"/>
  <c r="G11" i="27"/>
  <c r="F11" i="27"/>
  <c r="E11" i="27"/>
  <c r="D11" i="27"/>
  <c r="C11" i="27"/>
  <c r="AB10" i="27"/>
  <c r="AA10" i="27"/>
  <c r="Y10" i="27"/>
  <c r="X10" i="27"/>
  <c r="V10" i="27"/>
  <c r="U10" i="27"/>
  <c r="S10" i="27"/>
  <c r="R10" i="27"/>
  <c r="Q10" i="27"/>
  <c r="P10" i="27"/>
  <c r="O10" i="27"/>
  <c r="N10" i="27"/>
  <c r="M10" i="27"/>
  <c r="L10" i="27"/>
  <c r="J10" i="27"/>
  <c r="I10" i="27"/>
  <c r="H10" i="27"/>
  <c r="G10" i="27"/>
  <c r="F10" i="27"/>
  <c r="E10" i="27"/>
  <c r="D10" i="27"/>
  <c r="C10" i="27"/>
  <c r="AB9" i="27"/>
  <c r="AA9" i="27"/>
  <c r="Y9" i="27"/>
  <c r="X9" i="27"/>
  <c r="V9" i="27"/>
  <c r="U9" i="27"/>
  <c r="S9" i="27"/>
  <c r="R9" i="27"/>
  <c r="Q9" i="27"/>
  <c r="P9" i="27"/>
  <c r="O9" i="27"/>
  <c r="N9" i="27"/>
  <c r="M9" i="27"/>
  <c r="L9" i="27"/>
  <c r="J9" i="27"/>
  <c r="I9" i="27"/>
  <c r="H9" i="27"/>
  <c r="G9" i="27"/>
  <c r="F9" i="27"/>
  <c r="E9" i="27"/>
  <c r="D9" i="27"/>
  <c r="C9" i="27"/>
  <c r="AB8" i="27"/>
  <c r="AA8" i="27"/>
  <c r="Y8" i="27"/>
  <c r="X8" i="27"/>
  <c r="V8" i="27"/>
  <c r="U8" i="27"/>
  <c r="S8" i="27"/>
  <c r="R8" i="27"/>
  <c r="Q8" i="27"/>
  <c r="P8" i="27"/>
  <c r="O8" i="27"/>
  <c r="N8" i="27"/>
  <c r="M8" i="27"/>
  <c r="L8" i="27"/>
  <c r="J8" i="27"/>
  <c r="I8" i="27"/>
  <c r="H8" i="27"/>
  <c r="G8" i="27"/>
  <c r="F8" i="27"/>
  <c r="E8" i="27"/>
  <c r="D8" i="27"/>
  <c r="C8" i="27"/>
  <c r="AB7" i="27"/>
  <c r="AA7" i="27"/>
  <c r="Y7" i="27"/>
  <c r="X7" i="27"/>
  <c r="V7" i="27"/>
  <c r="U7" i="27"/>
  <c r="S7" i="27"/>
  <c r="R7" i="27"/>
  <c r="Q7" i="27"/>
  <c r="P7" i="27"/>
  <c r="O7" i="27"/>
  <c r="N7" i="27"/>
  <c r="M7" i="27"/>
  <c r="L7" i="27"/>
  <c r="J7" i="27"/>
  <c r="I7" i="27"/>
  <c r="H7" i="27"/>
  <c r="G7" i="27"/>
  <c r="F7" i="27"/>
  <c r="E7" i="27"/>
  <c r="D7" i="27"/>
  <c r="C7" i="27"/>
  <c r="AB6" i="27"/>
  <c r="AA6" i="27"/>
  <c r="Y6" i="27"/>
  <c r="X6" i="27"/>
  <c r="V6" i="27"/>
  <c r="U6" i="27"/>
  <c r="S6" i="27"/>
  <c r="R6" i="27"/>
  <c r="Q6" i="27"/>
  <c r="P6" i="27"/>
  <c r="O6" i="27"/>
  <c r="N6" i="27"/>
  <c r="M6" i="27"/>
  <c r="L6" i="27"/>
  <c r="J6" i="27"/>
  <c r="I6" i="27"/>
  <c r="H6" i="27"/>
  <c r="G6" i="27"/>
  <c r="F6" i="27"/>
  <c r="E6" i="27"/>
  <c r="D6" i="27"/>
  <c r="C6" i="27"/>
  <c r="AB5" i="27"/>
  <c r="AA5" i="27"/>
  <c r="Y5" i="27"/>
  <c r="X5" i="27"/>
  <c r="V5" i="27"/>
  <c r="U5" i="27"/>
  <c r="S5" i="27"/>
  <c r="R5" i="27"/>
  <c r="Q5" i="27"/>
  <c r="P5" i="27"/>
  <c r="O5" i="27"/>
  <c r="N5" i="27"/>
  <c r="M5" i="27"/>
  <c r="L5" i="27"/>
  <c r="J5" i="27"/>
  <c r="I5" i="27"/>
  <c r="H5" i="27"/>
  <c r="G5" i="27"/>
  <c r="F5" i="27"/>
  <c r="E5" i="27"/>
  <c r="D5" i="27"/>
  <c r="C5" i="27"/>
  <c r="AB4" i="27"/>
  <c r="AA4" i="27"/>
  <c r="Y4" i="27"/>
  <c r="X4" i="27"/>
  <c r="V4" i="27"/>
  <c r="U4" i="27"/>
  <c r="S4" i="27"/>
  <c r="R4" i="27"/>
  <c r="Q4" i="27"/>
  <c r="P4" i="27"/>
  <c r="O4" i="27"/>
  <c r="N4" i="27"/>
  <c r="M4" i="27"/>
  <c r="L4" i="27"/>
  <c r="J4" i="27"/>
  <c r="I4" i="27"/>
  <c r="H4" i="27"/>
  <c r="G4" i="27"/>
  <c r="F4" i="27"/>
  <c r="E4" i="27"/>
  <c r="D4" i="27"/>
  <c r="C4" i="27"/>
  <c r="AB3" i="27"/>
  <c r="AA3" i="27"/>
  <c r="Y3" i="27"/>
  <c r="X3" i="27"/>
  <c r="V3" i="27"/>
  <c r="U3" i="27"/>
  <c r="S3" i="27"/>
  <c r="R3" i="27"/>
  <c r="Q3" i="27"/>
  <c r="P3" i="27"/>
  <c r="O3" i="27"/>
  <c r="N3" i="27"/>
  <c r="M3" i="27"/>
  <c r="L3" i="27"/>
  <c r="J3" i="27"/>
  <c r="I3" i="27"/>
  <c r="H3" i="27"/>
  <c r="G3" i="27"/>
  <c r="F3" i="27"/>
  <c r="E3" i="27"/>
  <c r="D3" i="27"/>
  <c r="C3" i="27"/>
  <c r="AB2" i="27"/>
  <c r="AA2" i="27"/>
  <c r="Y2" i="27"/>
  <c r="X2" i="27"/>
  <c r="V2" i="27"/>
  <c r="U2" i="27"/>
  <c r="S2" i="27"/>
  <c r="R2" i="27"/>
  <c r="Q2" i="27"/>
  <c r="P2" i="27"/>
  <c r="O2" i="27"/>
  <c r="N2" i="27"/>
  <c r="M2" i="27"/>
  <c r="L2" i="27"/>
  <c r="J2" i="27"/>
  <c r="I2" i="27"/>
  <c r="H2" i="27"/>
  <c r="G2" i="27"/>
  <c r="F2" i="27"/>
  <c r="E2" i="27"/>
  <c r="D2" i="27"/>
  <c r="C2" i="27"/>
  <c r="B2" i="27"/>
  <c r="B24" i="27" s="1"/>
  <c r="A2" i="27"/>
  <c r="A17" i="28" s="1"/>
  <c r="BR34" i="26"/>
  <c r="BP34" i="26"/>
  <c r="BH34" i="26"/>
  <c r="AC31" i="27" s="1"/>
  <c r="BF34" i="26"/>
  <c r="AC30" i="27" s="1"/>
  <c r="BD34" i="26"/>
  <c r="AC29" i="27" s="1"/>
  <c r="BB34" i="26"/>
  <c r="AC28" i="27" s="1"/>
  <c r="AZ34" i="26"/>
  <c r="AC27" i="27" s="1"/>
  <c r="AX34" i="26"/>
  <c r="AC26" i="27" s="1"/>
  <c r="AV34" i="26"/>
  <c r="AC25" i="27" s="1"/>
  <c r="AT34" i="26"/>
  <c r="AC24" i="27" s="1"/>
  <c r="AR34" i="26"/>
  <c r="AC23" i="27" s="1"/>
  <c r="AP34" i="26"/>
  <c r="AC22" i="27" s="1"/>
  <c r="AN34" i="26"/>
  <c r="AC21" i="27" s="1"/>
  <c r="AL34" i="26"/>
  <c r="AC20" i="27" s="1"/>
  <c r="AJ34" i="26"/>
  <c r="AC19" i="27" s="1"/>
  <c r="AH34" i="26"/>
  <c r="AC18" i="27" s="1"/>
  <c r="AF34" i="26"/>
  <c r="AC17" i="27" s="1"/>
  <c r="AD34" i="26"/>
  <c r="AC16" i="27" s="1"/>
  <c r="AB34" i="26"/>
  <c r="AC15" i="27" s="1"/>
  <c r="Z34" i="26"/>
  <c r="AC14" i="27" s="1"/>
  <c r="X34" i="26"/>
  <c r="AC13" i="27" s="1"/>
  <c r="V34" i="26"/>
  <c r="AC12" i="27" s="1"/>
  <c r="T34" i="26"/>
  <c r="AC11" i="27" s="1"/>
  <c r="R34" i="26"/>
  <c r="AC10" i="27" s="1"/>
  <c r="P34" i="26"/>
  <c r="AC9" i="27" s="1"/>
  <c r="N34" i="26"/>
  <c r="AC8" i="27" s="1"/>
  <c r="L34" i="26"/>
  <c r="AC7" i="27" s="1"/>
  <c r="J34" i="26"/>
  <c r="AC6" i="27" s="1"/>
  <c r="H34" i="26"/>
  <c r="AC5" i="27" s="1"/>
  <c r="F34" i="26"/>
  <c r="AC4" i="27" s="1"/>
  <c r="D34" i="26"/>
  <c r="AC3" i="27" s="1"/>
  <c r="B34" i="26"/>
  <c r="AC2" i="27" s="1"/>
  <c r="BW33" i="26"/>
  <c r="BU33" i="26"/>
  <c r="BS33" i="26"/>
  <c r="BM33" i="26"/>
  <c r="BN33" i="26" s="1"/>
  <c r="BL33" i="26"/>
  <c r="BI33" i="26"/>
  <c r="V31" i="28" s="1"/>
  <c r="BG33" i="26"/>
  <c r="V30" i="28" s="1"/>
  <c r="BE33" i="26"/>
  <c r="V29" i="28" s="1"/>
  <c r="BC33" i="26"/>
  <c r="V28" i="28" s="1"/>
  <c r="BA33" i="26"/>
  <c r="V27" i="28" s="1"/>
  <c r="AY33" i="26"/>
  <c r="V26" i="28" s="1"/>
  <c r="AW33" i="26"/>
  <c r="V25" i="28" s="1"/>
  <c r="AU33" i="26"/>
  <c r="V24" i="28" s="1"/>
  <c r="AS33" i="26"/>
  <c r="V23" i="28" s="1"/>
  <c r="AQ33" i="26"/>
  <c r="V22" i="28" s="1"/>
  <c r="AO33" i="26"/>
  <c r="V21" i="28" s="1"/>
  <c r="AM33" i="26"/>
  <c r="V20" i="28" s="1"/>
  <c r="AK33" i="26"/>
  <c r="V19" i="28" s="1"/>
  <c r="AI33" i="26"/>
  <c r="V18" i="28" s="1"/>
  <c r="AG33" i="26"/>
  <c r="V17" i="28" s="1"/>
  <c r="AE33" i="26"/>
  <c r="V16" i="28" s="1"/>
  <c r="AC33" i="26"/>
  <c r="V15" i="28" s="1"/>
  <c r="AA33" i="26"/>
  <c r="V14" i="28" s="1"/>
  <c r="Y33" i="26"/>
  <c r="V13" i="28" s="1"/>
  <c r="W33" i="26"/>
  <c r="V12" i="28" s="1"/>
  <c r="U33" i="26"/>
  <c r="V11" i="28" s="1"/>
  <c r="S33" i="26"/>
  <c r="V10" i="28" s="1"/>
  <c r="Q33" i="26"/>
  <c r="V9" i="28" s="1"/>
  <c r="O33" i="26"/>
  <c r="M33" i="26"/>
  <c r="V7" i="28" s="1"/>
  <c r="K33" i="26"/>
  <c r="V6" i="28" s="1"/>
  <c r="I33" i="26"/>
  <c r="V5" i="28" s="1"/>
  <c r="G33" i="26"/>
  <c r="V4" i="28" s="1"/>
  <c r="E33" i="26"/>
  <c r="V3" i="28" s="1"/>
  <c r="C33" i="26"/>
  <c r="BX33" i="26" s="1"/>
  <c r="BW32" i="26"/>
  <c r="BU32" i="26"/>
  <c r="BS32" i="26"/>
  <c r="BM32" i="26"/>
  <c r="BN32" i="26" s="1"/>
  <c r="BL32" i="26"/>
  <c r="BI32" i="26"/>
  <c r="U31" i="28" s="1"/>
  <c r="BG32" i="26"/>
  <c r="U30" i="28" s="1"/>
  <c r="BE32" i="26"/>
  <c r="U29" i="28" s="1"/>
  <c r="BC32" i="26"/>
  <c r="U28" i="28" s="1"/>
  <c r="BA32" i="26"/>
  <c r="U27" i="28" s="1"/>
  <c r="AY32" i="26"/>
  <c r="U26" i="28" s="1"/>
  <c r="AW32" i="26"/>
  <c r="U25" i="28" s="1"/>
  <c r="AU32" i="26"/>
  <c r="U24" i="28" s="1"/>
  <c r="AS32" i="26"/>
  <c r="U23" i="28" s="1"/>
  <c r="AQ32" i="26"/>
  <c r="U22" i="28" s="1"/>
  <c r="AO32" i="26"/>
  <c r="U21" i="28" s="1"/>
  <c r="AM32" i="26"/>
  <c r="U20" i="28" s="1"/>
  <c r="AK32" i="26"/>
  <c r="U19" i="28" s="1"/>
  <c r="AI32" i="26"/>
  <c r="U18" i="28" s="1"/>
  <c r="AG32" i="26"/>
  <c r="U17" i="28" s="1"/>
  <c r="AE32" i="26"/>
  <c r="U16" i="28" s="1"/>
  <c r="AC32" i="26"/>
  <c r="U15" i="28" s="1"/>
  <c r="AA32" i="26"/>
  <c r="U14" i="28" s="1"/>
  <c r="Y32" i="26"/>
  <c r="U13" i="28" s="1"/>
  <c r="W32" i="26"/>
  <c r="U12" i="28" s="1"/>
  <c r="U32" i="26"/>
  <c r="U11" i="28" s="1"/>
  <c r="S32" i="26"/>
  <c r="U10" i="28" s="1"/>
  <c r="Q32" i="26"/>
  <c r="U9" i="28" s="1"/>
  <c r="O32" i="26"/>
  <c r="U8" i="28" s="1"/>
  <c r="M32" i="26"/>
  <c r="U7" i="28" s="1"/>
  <c r="K32" i="26"/>
  <c r="U6" i="28" s="1"/>
  <c r="I32" i="26"/>
  <c r="U5" i="28" s="1"/>
  <c r="G32" i="26"/>
  <c r="U4" i="28" s="1"/>
  <c r="E32" i="26"/>
  <c r="U3" i="28" s="1"/>
  <c r="C32" i="26"/>
  <c r="BR30" i="26"/>
  <c r="BP30" i="26"/>
  <c r="BH30" i="26"/>
  <c r="Z31" i="27" s="1"/>
  <c r="BF30" i="26"/>
  <c r="Z30" i="27" s="1"/>
  <c r="BD30" i="26"/>
  <c r="Z29" i="27" s="1"/>
  <c r="BB30" i="26"/>
  <c r="Z28" i="27" s="1"/>
  <c r="AZ30" i="26"/>
  <c r="Z27" i="27" s="1"/>
  <c r="AX30" i="26"/>
  <c r="Z26" i="27" s="1"/>
  <c r="AV30" i="26"/>
  <c r="Z25" i="27" s="1"/>
  <c r="AT30" i="26"/>
  <c r="Z24" i="27" s="1"/>
  <c r="AR30" i="26"/>
  <c r="Z23" i="27" s="1"/>
  <c r="AP30" i="26"/>
  <c r="Z22" i="27" s="1"/>
  <c r="AN30" i="26"/>
  <c r="Z21" i="27" s="1"/>
  <c r="AL30" i="26"/>
  <c r="Z20" i="27" s="1"/>
  <c r="AJ30" i="26"/>
  <c r="Z19" i="27" s="1"/>
  <c r="AH30" i="26"/>
  <c r="Z18" i="27" s="1"/>
  <c r="AF30" i="26"/>
  <c r="Z17" i="27" s="1"/>
  <c r="AD30" i="26"/>
  <c r="Z16" i="27" s="1"/>
  <c r="AB30" i="26"/>
  <c r="Z15" i="27" s="1"/>
  <c r="Z30" i="26"/>
  <c r="Z14" i="27" s="1"/>
  <c r="X30" i="26"/>
  <c r="Z13" i="27" s="1"/>
  <c r="V30" i="26"/>
  <c r="Z12" i="27" s="1"/>
  <c r="T30" i="26"/>
  <c r="Z11" i="27" s="1"/>
  <c r="R30" i="26"/>
  <c r="Z10" i="27" s="1"/>
  <c r="P30" i="26"/>
  <c r="Z9" i="27" s="1"/>
  <c r="N30" i="26"/>
  <c r="Z8" i="27" s="1"/>
  <c r="L30" i="26"/>
  <c r="Z7" i="27" s="1"/>
  <c r="J30" i="26"/>
  <c r="Z6" i="27" s="1"/>
  <c r="H30" i="26"/>
  <c r="Z5" i="27" s="1"/>
  <c r="F30" i="26"/>
  <c r="Z4" i="27" s="1"/>
  <c r="D30" i="26"/>
  <c r="Z3" i="27" s="1"/>
  <c r="B30" i="26"/>
  <c r="BW29" i="26"/>
  <c r="BU29" i="26"/>
  <c r="BS29" i="26"/>
  <c r="BM29" i="26"/>
  <c r="BN29" i="26" s="1"/>
  <c r="BL29" i="26"/>
  <c r="BI29" i="26"/>
  <c r="T31" i="28" s="1"/>
  <c r="BG29" i="26"/>
  <c r="T30" i="28" s="1"/>
  <c r="BE29" i="26"/>
  <c r="T29" i="28" s="1"/>
  <c r="BC29" i="26"/>
  <c r="T28" i="28" s="1"/>
  <c r="BA29" i="26"/>
  <c r="T27" i="28" s="1"/>
  <c r="AY29" i="26"/>
  <c r="T26" i="28" s="1"/>
  <c r="AW29" i="26"/>
  <c r="T25" i="28" s="1"/>
  <c r="AU29" i="26"/>
  <c r="T24" i="28" s="1"/>
  <c r="AS29" i="26"/>
  <c r="T23" i="28" s="1"/>
  <c r="AQ29" i="26"/>
  <c r="T22" i="28" s="1"/>
  <c r="AO29" i="26"/>
  <c r="T21" i="28" s="1"/>
  <c r="AM29" i="26"/>
  <c r="T20" i="28" s="1"/>
  <c r="AK29" i="26"/>
  <c r="T19" i="28" s="1"/>
  <c r="AI29" i="26"/>
  <c r="T18" i="28" s="1"/>
  <c r="AG29" i="26"/>
  <c r="T17" i="28" s="1"/>
  <c r="AE29" i="26"/>
  <c r="T16" i="28" s="1"/>
  <c r="AC29" i="26"/>
  <c r="T15" i="28" s="1"/>
  <c r="AA29" i="26"/>
  <c r="T14" i="28" s="1"/>
  <c r="Y29" i="26"/>
  <c r="T13" i="28" s="1"/>
  <c r="W29" i="26"/>
  <c r="T12" i="28" s="1"/>
  <c r="U29" i="26"/>
  <c r="T11" i="28" s="1"/>
  <c r="S29" i="26"/>
  <c r="T10" i="28" s="1"/>
  <c r="Q29" i="26"/>
  <c r="T9" i="28" s="1"/>
  <c r="O29" i="26"/>
  <c r="T8" i="28" s="1"/>
  <c r="M29" i="26"/>
  <c r="T7" i="28" s="1"/>
  <c r="K29" i="26"/>
  <c r="I29" i="26"/>
  <c r="T5" i="28" s="1"/>
  <c r="G29" i="26"/>
  <c r="T4" i="28" s="1"/>
  <c r="E29" i="26"/>
  <c r="T3" i="28" s="1"/>
  <c r="C29" i="26"/>
  <c r="BX29" i="26" s="1"/>
  <c r="BW28" i="26"/>
  <c r="BU28" i="26"/>
  <c r="BS28" i="26"/>
  <c r="BM28" i="26"/>
  <c r="BN28" i="26" s="1"/>
  <c r="BL28" i="26"/>
  <c r="BI28" i="26"/>
  <c r="S31" i="28" s="1"/>
  <c r="BG28" i="26"/>
  <c r="S30" i="28" s="1"/>
  <c r="BE28" i="26"/>
  <c r="S29" i="28" s="1"/>
  <c r="BC28" i="26"/>
  <c r="S28" i="28" s="1"/>
  <c r="BA28" i="26"/>
  <c r="S27" i="28" s="1"/>
  <c r="AY28" i="26"/>
  <c r="S26" i="28" s="1"/>
  <c r="AW28" i="26"/>
  <c r="S25" i="28" s="1"/>
  <c r="AU28" i="26"/>
  <c r="S24" i="28" s="1"/>
  <c r="AS28" i="26"/>
  <c r="S23" i="28" s="1"/>
  <c r="AQ28" i="26"/>
  <c r="S22" i="28" s="1"/>
  <c r="AO28" i="26"/>
  <c r="S21" i="28" s="1"/>
  <c r="AM28" i="26"/>
  <c r="S20" i="28" s="1"/>
  <c r="AK28" i="26"/>
  <c r="S19" i="28" s="1"/>
  <c r="AI28" i="26"/>
  <c r="S18" i="28" s="1"/>
  <c r="AG28" i="26"/>
  <c r="S17" i="28" s="1"/>
  <c r="AE28" i="26"/>
  <c r="S16" i="28" s="1"/>
  <c r="AC28" i="26"/>
  <c r="S15" i="28" s="1"/>
  <c r="AA28" i="26"/>
  <c r="S14" i="28" s="1"/>
  <c r="Y28" i="26"/>
  <c r="S13" i="28" s="1"/>
  <c r="W28" i="26"/>
  <c r="S12" i="28" s="1"/>
  <c r="U28" i="26"/>
  <c r="S11" i="28" s="1"/>
  <c r="S28" i="26"/>
  <c r="S10" i="28" s="1"/>
  <c r="Q28" i="26"/>
  <c r="S9" i="28" s="1"/>
  <c r="O28" i="26"/>
  <c r="S8" i="28" s="1"/>
  <c r="M28" i="26"/>
  <c r="S7" i="28" s="1"/>
  <c r="K28" i="26"/>
  <c r="S6" i="28" s="1"/>
  <c r="I28" i="26"/>
  <c r="S5" i="28" s="1"/>
  <c r="G28" i="26"/>
  <c r="S4" i="28" s="1"/>
  <c r="E28" i="26"/>
  <c r="S3" i="28" s="1"/>
  <c r="C28" i="26"/>
  <c r="BR26" i="26"/>
  <c r="BP26" i="26"/>
  <c r="BH26" i="26"/>
  <c r="W31" i="27" s="1"/>
  <c r="BF26" i="26"/>
  <c r="W30" i="27" s="1"/>
  <c r="BD26" i="26"/>
  <c r="W29" i="27" s="1"/>
  <c r="BB26" i="26"/>
  <c r="W28" i="27" s="1"/>
  <c r="AZ26" i="26"/>
  <c r="W27" i="27" s="1"/>
  <c r="AX26" i="26"/>
  <c r="W26" i="27" s="1"/>
  <c r="AV26" i="26"/>
  <c r="W25" i="27" s="1"/>
  <c r="AT26" i="26"/>
  <c r="W24" i="27" s="1"/>
  <c r="AR26" i="26"/>
  <c r="W23" i="27" s="1"/>
  <c r="AP26" i="26"/>
  <c r="W22" i="27" s="1"/>
  <c r="AN26" i="26"/>
  <c r="W21" i="27" s="1"/>
  <c r="AL26" i="26"/>
  <c r="W20" i="27" s="1"/>
  <c r="AJ26" i="26"/>
  <c r="W19" i="27" s="1"/>
  <c r="AH26" i="26"/>
  <c r="W18" i="27" s="1"/>
  <c r="AF26" i="26"/>
  <c r="W17" i="27" s="1"/>
  <c r="AD26" i="26"/>
  <c r="W16" i="27" s="1"/>
  <c r="AB26" i="26"/>
  <c r="W15" i="27" s="1"/>
  <c r="Z26" i="26"/>
  <c r="W14" i="27" s="1"/>
  <c r="X26" i="26"/>
  <c r="W13" i="27" s="1"/>
  <c r="V26" i="26"/>
  <c r="W12" i="27" s="1"/>
  <c r="T26" i="26"/>
  <c r="W11" i="27" s="1"/>
  <c r="R26" i="26"/>
  <c r="W10" i="27" s="1"/>
  <c r="P26" i="26"/>
  <c r="W9" i="27" s="1"/>
  <c r="N26" i="26"/>
  <c r="W8" i="27" s="1"/>
  <c r="L26" i="26"/>
  <c r="W7" i="27" s="1"/>
  <c r="J26" i="26"/>
  <c r="W6" i="27" s="1"/>
  <c r="H26" i="26"/>
  <c r="W5" i="27" s="1"/>
  <c r="W4" i="27"/>
  <c r="D26" i="26"/>
  <c r="W3" i="27" s="1"/>
  <c r="B26" i="26"/>
  <c r="BW25" i="26"/>
  <c r="BU25" i="26"/>
  <c r="BS25" i="26"/>
  <c r="BM25" i="26"/>
  <c r="BN25" i="26" s="1"/>
  <c r="BL25" i="26"/>
  <c r="BI25" i="26"/>
  <c r="R31" i="28" s="1"/>
  <c r="BG25" i="26"/>
  <c r="R30" i="28" s="1"/>
  <c r="BE25" i="26"/>
  <c r="R29" i="28" s="1"/>
  <c r="BC25" i="26"/>
  <c r="R28" i="28" s="1"/>
  <c r="BA25" i="26"/>
  <c r="R27" i="28" s="1"/>
  <c r="AY25" i="26"/>
  <c r="R26" i="28" s="1"/>
  <c r="AW25" i="26"/>
  <c r="R25" i="28" s="1"/>
  <c r="AU25" i="26"/>
  <c r="R24" i="28" s="1"/>
  <c r="AS25" i="26"/>
  <c r="R23" i="28" s="1"/>
  <c r="AQ25" i="26"/>
  <c r="R22" i="28" s="1"/>
  <c r="AO25" i="26"/>
  <c r="R21" i="28" s="1"/>
  <c r="AM25" i="26"/>
  <c r="R20" i="28" s="1"/>
  <c r="AK25" i="26"/>
  <c r="R19" i="28" s="1"/>
  <c r="AI25" i="26"/>
  <c r="R18" i="28" s="1"/>
  <c r="AG25" i="26"/>
  <c r="R17" i="28" s="1"/>
  <c r="AE25" i="26"/>
  <c r="R16" i="28" s="1"/>
  <c r="AC25" i="26"/>
  <c r="R15" i="28" s="1"/>
  <c r="AA25" i="26"/>
  <c r="R14" i="28" s="1"/>
  <c r="Y25" i="26"/>
  <c r="R13" i="28" s="1"/>
  <c r="W25" i="26"/>
  <c r="R12" i="28" s="1"/>
  <c r="U25" i="26"/>
  <c r="R11" i="28" s="1"/>
  <c r="S25" i="26"/>
  <c r="R10" i="28" s="1"/>
  <c r="Q25" i="26"/>
  <c r="R9" i="28" s="1"/>
  <c r="O25" i="26"/>
  <c r="R8" i="28" s="1"/>
  <c r="M25" i="26"/>
  <c r="R7" i="28" s="1"/>
  <c r="K25" i="26"/>
  <c r="R6" i="28" s="1"/>
  <c r="I25" i="26"/>
  <c r="R5" i="28" s="1"/>
  <c r="R4" i="28"/>
  <c r="R3" i="28"/>
  <c r="C25" i="26"/>
  <c r="R2" i="28" s="1"/>
  <c r="BW24" i="26"/>
  <c r="BU24" i="26"/>
  <c r="BS24" i="26"/>
  <c r="BM24" i="26"/>
  <c r="BN24" i="26" s="1"/>
  <c r="BL24" i="26"/>
  <c r="BI24" i="26"/>
  <c r="Q31" i="28" s="1"/>
  <c r="BG24" i="26"/>
  <c r="Q30" i="28" s="1"/>
  <c r="BE24" i="26"/>
  <c r="Q29" i="28" s="1"/>
  <c r="BC24" i="26"/>
  <c r="Q28" i="28" s="1"/>
  <c r="BA24" i="26"/>
  <c r="Q27" i="28" s="1"/>
  <c r="AY24" i="26"/>
  <c r="Q26" i="28" s="1"/>
  <c r="AW24" i="26"/>
  <c r="Q25" i="28" s="1"/>
  <c r="AU24" i="26"/>
  <c r="Q24" i="28" s="1"/>
  <c r="AS24" i="26"/>
  <c r="Q23" i="28" s="1"/>
  <c r="AQ24" i="26"/>
  <c r="Q22" i="28" s="1"/>
  <c r="AO24" i="26"/>
  <c r="Q21" i="28" s="1"/>
  <c r="AM24" i="26"/>
  <c r="Q20" i="28" s="1"/>
  <c r="AK24" i="26"/>
  <c r="Q19" i="28" s="1"/>
  <c r="AI24" i="26"/>
  <c r="Q18" i="28" s="1"/>
  <c r="AG24" i="26"/>
  <c r="Q17" i="28" s="1"/>
  <c r="AE24" i="26"/>
  <c r="Q16" i="28" s="1"/>
  <c r="AC24" i="26"/>
  <c r="Q15" i="28" s="1"/>
  <c r="AA24" i="26"/>
  <c r="Q14" i="28" s="1"/>
  <c r="Y24" i="26"/>
  <c r="Q13" i="28" s="1"/>
  <c r="W24" i="26"/>
  <c r="Q12" i="28" s="1"/>
  <c r="U24" i="26"/>
  <c r="Q11" i="28" s="1"/>
  <c r="S24" i="26"/>
  <c r="Q10" i="28" s="1"/>
  <c r="Q24" i="26"/>
  <c r="Q9" i="28" s="1"/>
  <c r="O24" i="26"/>
  <c r="Q8" i="28" s="1"/>
  <c r="M24" i="26"/>
  <c r="Q7" i="28" s="1"/>
  <c r="K24" i="26"/>
  <c r="Q6" i="28" s="1"/>
  <c r="I24" i="26"/>
  <c r="Q5" i="28" s="1"/>
  <c r="Q4" i="28"/>
  <c r="E24" i="26"/>
  <c r="Q3" i="28" s="1"/>
  <c r="C24" i="26"/>
  <c r="BX24" i="26" s="1"/>
  <c r="BR22" i="26"/>
  <c r="BP22" i="26"/>
  <c r="BH22" i="26"/>
  <c r="T31" i="27" s="1"/>
  <c r="BF22" i="26"/>
  <c r="T30" i="27" s="1"/>
  <c r="BD22" i="26"/>
  <c r="T29" i="27" s="1"/>
  <c r="BB22" i="26"/>
  <c r="T28" i="27" s="1"/>
  <c r="AZ22" i="26"/>
  <c r="T27" i="27" s="1"/>
  <c r="AX22" i="26"/>
  <c r="T26" i="27" s="1"/>
  <c r="AV22" i="26"/>
  <c r="T25" i="27" s="1"/>
  <c r="AT22" i="26"/>
  <c r="T24" i="27" s="1"/>
  <c r="AR22" i="26"/>
  <c r="T23" i="27" s="1"/>
  <c r="AP22" i="26"/>
  <c r="T22" i="27" s="1"/>
  <c r="AN22" i="26"/>
  <c r="T21" i="27" s="1"/>
  <c r="AL22" i="26"/>
  <c r="T20" i="27" s="1"/>
  <c r="AJ22" i="26"/>
  <c r="T19" i="27" s="1"/>
  <c r="AH22" i="26"/>
  <c r="T18" i="27" s="1"/>
  <c r="AF22" i="26"/>
  <c r="T17" i="27" s="1"/>
  <c r="AD22" i="26"/>
  <c r="T16" i="27" s="1"/>
  <c r="AB22" i="26"/>
  <c r="T15" i="27" s="1"/>
  <c r="Z22" i="26"/>
  <c r="T14" i="27" s="1"/>
  <c r="X22" i="26"/>
  <c r="T13" i="27" s="1"/>
  <c r="V22" i="26"/>
  <c r="T12" i="27" s="1"/>
  <c r="T22" i="26"/>
  <c r="T11" i="27" s="1"/>
  <c r="R22" i="26"/>
  <c r="T10" i="27" s="1"/>
  <c r="P22" i="26"/>
  <c r="T9" i="27" s="1"/>
  <c r="N22" i="26"/>
  <c r="T8" i="27" s="1"/>
  <c r="L22" i="26"/>
  <c r="T7" i="27" s="1"/>
  <c r="J22" i="26"/>
  <c r="T6" i="27" s="1"/>
  <c r="H22" i="26"/>
  <c r="T5" i="27" s="1"/>
  <c r="F22" i="26"/>
  <c r="T4" i="27" s="1"/>
  <c r="D22" i="26"/>
  <c r="T3" i="27" s="1"/>
  <c r="B22" i="26"/>
  <c r="T2" i="27" s="1"/>
  <c r="BW21" i="26"/>
  <c r="BU21" i="26"/>
  <c r="BS21" i="26"/>
  <c r="BM21" i="26"/>
  <c r="BN21" i="26" s="1"/>
  <c r="BL21" i="26"/>
  <c r="BI21" i="26"/>
  <c r="P31" i="28" s="1"/>
  <c r="BG21" i="26"/>
  <c r="P30" i="28" s="1"/>
  <c r="BE21" i="26"/>
  <c r="P29" i="28" s="1"/>
  <c r="BC21" i="26"/>
  <c r="P28" i="28" s="1"/>
  <c r="BA21" i="26"/>
  <c r="P27" i="28" s="1"/>
  <c r="AY21" i="26"/>
  <c r="P26" i="28" s="1"/>
  <c r="AW21" i="26"/>
  <c r="P25" i="28" s="1"/>
  <c r="AU21" i="26"/>
  <c r="P24" i="28" s="1"/>
  <c r="AS21" i="26"/>
  <c r="P23" i="28" s="1"/>
  <c r="AQ21" i="26"/>
  <c r="P22" i="28" s="1"/>
  <c r="AO21" i="26"/>
  <c r="P21" i="28" s="1"/>
  <c r="AM21" i="26"/>
  <c r="P20" i="28" s="1"/>
  <c r="AK21" i="26"/>
  <c r="P19" i="28" s="1"/>
  <c r="AI21" i="26"/>
  <c r="P18" i="28" s="1"/>
  <c r="AG21" i="26"/>
  <c r="P17" i="28" s="1"/>
  <c r="AE21" i="26"/>
  <c r="P16" i="28" s="1"/>
  <c r="AC21" i="26"/>
  <c r="P15" i="28" s="1"/>
  <c r="AA21" i="26"/>
  <c r="P14" i="28" s="1"/>
  <c r="Y21" i="26"/>
  <c r="P13" i="28" s="1"/>
  <c r="W21" i="26"/>
  <c r="P12" i="28" s="1"/>
  <c r="U21" i="26"/>
  <c r="P11" i="28" s="1"/>
  <c r="S21" i="26"/>
  <c r="P10" i="28" s="1"/>
  <c r="Q21" i="26"/>
  <c r="P9" i="28" s="1"/>
  <c r="O21" i="26"/>
  <c r="P8" i="28" s="1"/>
  <c r="M21" i="26"/>
  <c r="P7" i="28" s="1"/>
  <c r="K21" i="26"/>
  <c r="P6" i="28" s="1"/>
  <c r="I21" i="26"/>
  <c r="P5" i="28" s="1"/>
  <c r="G21" i="26"/>
  <c r="P4" i="28" s="1"/>
  <c r="E21" i="26"/>
  <c r="P3" i="28" s="1"/>
  <c r="C21" i="26"/>
  <c r="BW20" i="26"/>
  <c r="BU20" i="26"/>
  <c r="BS20" i="26"/>
  <c r="BM20" i="26"/>
  <c r="BN20" i="26" s="1"/>
  <c r="BL20" i="26"/>
  <c r="BI20" i="26"/>
  <c r="O31" i="28" s="1"/>
  <c r="BG20" i="26"/>
  <c r="O30" i="28" s="1"/>
  <c r="BE20" i="26"/>
  <c r="O29" i="28" s="1"/>
  <c r="BC20" i="26"/>
  <c r="O28" i="28" s="1"/>
  <c r="BA20" i="26"/>
  <c r="O27" i="28" s="1"/>
  <c r="AY20" i="26"/>
  <c r="O26" i="28" s="1"/>
  <c r="AW20" i="26"/>
  <c r="O25" i="28" s="1"/>
  <c r="AU20" i="26"/>
  <c r="O24" i="28" s="1"/>
  <c r="AS20" i="26"/>
  <c r="O23" i="28" s="1"/>
  <c r="AQ20" i="26"/>
  <c r="O22" i="28" s="1"/>
  <c r="AO20" i="26"/>
  <c r="O21" i="28" s="1"/>
  <c r="AM20" i="26"/>
  <c r="O20" i="28" s="1"/>
  <c r="AK20" i="26"/>
  <c r="O19" i="28" s="1"/>
  <c r="AI20" i="26"/>
  <c r="O18" i="28" s="1"/>
  <c r="AG20" i="26"/>
  <c r="O17" i="28" s="1"/>
  <c r="AE20" i="26"/>
  <c r="O16" i="28" s="1"/>
  <c r="AC20" i="26"/>
  <c r="O15" i="28" s="1"/>
  <c r="AA20" i="26"/>
  <c r="O14" i="28" s="1"/>
  <c r="Y20" i="26"/>
  <c r="O13" i="28" s="1"/>
  <c r="W20" i="26"/>
  <c r="O12" i="28" s="1"/>
  <c r="U20" i="26"/>
  <c r="O11" i="28" s="1"/>
  <c r="S20" i="26"/>
  <c r="O10" i="28" s="1"/>
  <c r="Q20" i="26"/>
  <c r="O9" i="28" s="1"/>
  <c r="O20" i="26"/>
  <c r="O8" i="28" s="1"/>
  <c r="M20" i="26"/>
  <c r="O7" i="28" s="1"/>
  <c r="K20" i="26"/>
  <c r="O6" i="28" s="1"/>
  <c r="I20" i="26"/>
  <c r="O5" i="28" s="1"/>
  <c r="G20" i="26"/>
  <c r="O4" i="28" s="1"/>
  <c r="E20" i="26"/>
  <c r="O3" i="28" s="1"/>
  <c r="C20" i="26"/>
  <c r="BW18" i="26"/>
  <c r="BU18" i="26"/>
  <c r="BS18" i="26"/>
  <c r="BR18" i="26"/>
  <c r="BP18" i="26"/>
  <c r="BM18" i="26"/>
  <c r="BN18" i="26" s="1"/>
  <c r="BL18" i="26"/>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N2" i="28"/>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E16" i="26"/>
  <c r="M3" i="28" s="1"/>
  <c r="C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E15" i="26"/>
  <c r="L3" i="28" s="1"/>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K2" i="28" s="1"/>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X10" i="26" s="1"/>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X6" i="26" s="1"/>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28" i="27" l="1"/>
  <c r="BX25" i="26"/>
  <c r="BT32" i="26"/>
  <c r="B22" i="28"/>
  <c r="B31" i="28"/>
  <c r="B12" i="28"/>
  <c r="B10" i="28"/>
  <c r="B26" i="28"/>
  <c r="B16" i="27"/>
  <c r="B11" i="28"/>
  <c r="A2" i="14"/>
  <c r="B20" i="27"/>
  <c r="B2" i="28"/>
  <c r="BV3" i="26"/>
  <c r="D2" i="28"/>
  <c r="BR16" i="26"/>
  <c r="U2" i="28"/>
  <c r="BS11" i="26"/>
  <c r="BO11" i="26"/>
  <c r="BM11" i="26"/>
  <c r="BN11" i="26" s="1"/>
  <c r="K2" i="27"/>
  <c r="BS26" i="26"/>
  <c r="BO26" i="26"/>
  <c r="W2" i="27"/>
  <c r="BR29" i="26"/>
  <c r="T6" i="28"/>
  <c r="BW30" i="26"/>
  <c r="BO30" i="26"/>
  <c r="Z2" i="27"/>
  <c r="BX9" i="26"/>
  <c r="H2" i="28"/>
  <c r="BR28" i="26"/>
  <c r="S2" i="28"/>
  <c r="A31" i="27"/>
  <c r="A28" i="28"/>
  <c r="A24" i="28"/>
  <c r="A20" i="28"/>
  <c r="A16" i="28"/>
  <c r="A12" i="28"/>
  <c r="A23" i="28"/>
  <c r="A14" i="28"/>
  <c r="A8" i="28"/>
  <c r="A29" i="28"/>
  <c r="A31" i="28"/>
  <c r="A22" i="28"/>
  <c r="A13" i="28"/>
  <c r="A11" i="28"/>
  <c r="A7" i="28"/>
  <c r="A21" i="28"/>
  <c r="A19" i="28"/>
  <c r="A15" i="28"/>
  <c r="A9" i="28"/>
  <c r="A2" i="28"/>
  <c r="A25" i="28"/>
  <c r="A3" i="28"/>
  <c r="A10" i="28"/>
  <c r="A27" i="28"/>
  <c r="A4" i="28"/>
  <c r="A18" i="28"/>
  <c r="A6" i="28"/>
  <c r="A30" i="28"/>
  <c r="A5" i="28"/>
  <c r="A26" i="28"/>
  <c r="BV7" i="26"/>
  <c r="F2" i="28"/>
  <c r="BR21" i="26"/>
  <c r="P2" i="28"/>
  <c r="BV21" i="26"/>
  <c r="BT14" i="26"/>
  <c r="BU22" i="26"/>
  <c r="BT25" i="26"/>
  <c r="BT33" i="26"/>
  <c r="B31" i="27"/>
  <c r="B29" i="28"/>
  <c r="B25" i="28"/>
  <c r="B21" i="28"/>
  <c r="B17" i="28"/>
  <c r="B13" i="28"/>
  <c r="B9" i="28"/>
  <c r="B5" i="28"/>
  <c r="B27" i="28"/>
  <c r="B18" i="28"/>
  <c r="B24" i="28"/>
  <c r="B30" i="28"/>
  <c r="B23" i="28"/>
  <c r="B6" i="28"/>
  <c r="B8" i="28"/>
  <c r="E2" i="28"/>
  <c r="V2" i="28"/>
  <c r="B19" i="28"/>
  <c r="BT6" i="26"/>
  <c r="E8" i="28"/>
  <c r="BT10" i="26"/>
  <c r="BT15" i="26"/>
  <c r="BP25" i="26"/>
  <c r="BQ25" i="26" s="1"/>
  <c r="B4" i="27"/>
  <c r="B3" i="28"/>
  <c r="B16" i="28"/>
  <c r="B28" i="28"/>
  <c r="BR8" i="26"/>
  <c r="G2" i="28"/>
  <c r="BR13" i="26"/>
  <c r="J2" i="28"/>
  <c r="BV16" i="26"/>
  <c r="M2" i="28"/>
  <c r="BV29" i="26"/>
  <c r="T2" i="28"/>
  <c r="B8" i="27"/>
  <c r="I2" i="28"/>
  <c r="BR10" i="26"/>
  <c r="I4" i="28"/>
  <c r="BX15" i="26"/>
  <c r="L2" i="28"/>
  <c r="BV20" i="26"/>
  <c r="BO22" i="26"/>
  <c r="B12" i="27"/>
  <c r="B15" i="28"/>
  <c r="BV17" i="26"/>
  <c r="BP29" i="26"/>
  <c r="BQ29" i="26" s="1"/>
  <c r="O2" i="28"/>
  <c r="L8" i="28"/>
  <c r="B14" i="28"/>
  <c r="BM26" i="26"/>
  <c r="BN26" i="26" s="1"/>
  <c r="BM34" i="26"/>
  <c r="BN34" i="26" s="1"/>
  <c r="BO34" i="26"/>
  <c r="Q2" i="28"/>
  <c r="B4" i="28"/>
  <c r="B7" i="28"/>
  <c r="V8" i="28"/>
  <c r="B20" i="28"/>
  <c r="BO11" i="29"/>
  <c r="K2" i="30"/>
  <c r="BM11" i="29"/>
  <c r="BN11" i="29" s="1"/>
  <c r="G2" i="31"/>
  <c r="BV6" i="29"/>
  <c r="E2" i="31"/>
  <c r="L2" i="31"/>
  <c r="BM34" i="29"/>
  <c r="BN34" i="29" s="1"/>
  <c r="BO34" i="29"/>
  <c r="AC2" i="30"/>
  <c r="BT6" i="29"/>
  <c r="E8" i="31"/>
  <c r="BR13" i="29"/>
  <c r="BT14" i="29"/>
  <c r="K3" i="31"/>
  <c r="BO22" i="29"/>
  <c r="T2" i="30"/>
  <c r="BO30" i="29"/>
  <c r="BV17" i="29"/>
  <c r="N2" i="31"/>
  <c r="BV20" i="29"/>
  <c r="O2" i="31"/>
  <c r="BR25" i="29"/>
  <c r="BS26" i="29"/>
  <c r="BO26" i="29"/>
  <c r="W2" i="30"/>
  <c r="BR29" i="29"/>
  <c r="T6" i="31"/>
  <c r="BT32" i="29"/>
  <c r="U2" i="31"/>
  <c r="BP10" i="29"/>
  <c r="BQ10" i="29" s="1"/>
  <c r="I4" i="31"/>
  <c r="R6" i="31"/>
  <c r="BT16" i="29"/>
  <c r="M6" i="31"/>
  <c r="J2" i="31"/>
  <c r="BU34" i="29"/>
  <c r="BV3" i="29"/>
  <c r="D2" i="31"/>
  <c r="BV7" i="29"/>
  <c r="H2" i="31"/>
  <c r="BS11" i="29"/>
  <c r="BP25" i="29"/>
  <c r="BQ25" i="29" s="1"/>
  <c r="F2" i="31"/>
  <c r="Q2" i="31"/>
  <c r="BT3" i="29"/>
  <c r="D5" i="31"/>
  <c r="BT7" i="29"/>
  <c r="BV10" i="29"/>
  <c r="I2" i="31"/>
  <c r="BV14" i="29"/>
  <c r="K2" i="31"/>
  <c r="BR28" i="29"/>
  <c r="S2" i="31"/>
  <c r="BP32" i="29"/>
  <c r="BQ32" i="29" s="1"/>
  <c r="U3" i="31"/>
  <c r="BT29" i="29"/>
  <c r="F5" i="31"/>
  <c r="BP13" i="29"/>
  <c r="BQ13" i="29" s="1"/>
  <c r="BT15" i="29"/>
  <c r="L8" i="31"/>
  <c r="BV16" i="29"/>
  <c r="BP21" i="29"/>
  <c r="BQ21" i="29" s="1"/>
  <c r="P2" i="31"/>
  <c r="BT24" i="29"/>
  <c r="BS34" i="29"/>
  <c r="AC5" i="30"/>
  <c r="AC7" i="30"/>
  <c r="BL22" i="29"/>
  <c r="BT25" i="29"/>
  <c r="BV29" i="29"/>
  <c r="T2" i="31"/>
  <c r="V2" i="31"/>
  <c r="K3" i="30"/>
  <c r="M2" i="31"/>
  <c r="J3" i="31"/>
  <c r="H2" i="34"/>
  <c r="BS11" i="32"/>
  <c r="BO11" i="32"/>
  <c r="K2" i="33"/>
  <c r="BV7" i="32"/>
  <c r="F2" i="34"/>
  <c r="BT3" i="32"/>
  <c r="D4" i="34"/>
  <c r="L2" i="34"/>
  <c r="BV3" i="32"/>
  <c r="D2" i="34"/>
  <c r="BR3" i="32"/>
  <c r="D3" i="34"/>
  <c r="BR9" i="32"/>
  <c r="H6" i="34"/>
  <c r="BT10" i="32"/>
  <c r="I2" i="34"/>
  <c r="BL11" i="32"/>
  <c r="BO22" i="32"/>
  <c r="BP13" i="32"/>
  <c r="BQ13" i="32" s="1"/>
  <c r="J4" i="34"/>
  <c r="BV17" i="32"/>
  <c r="N2" i="34"/>
  <c r="BV20" i="32"/>
  <c r="O2" i="34"/>
  <c r="Q2" i="34"/>
  <c r="BS26" i="32"/>
  <c r="BO26" i="32"/>
  <c r="BT28" i="32"/>
  <c r="S8" i="34"/>
  <c r="BO30" i="32"/>
  <c r="BM34" i="32"/>
  <c r="BN34" i="32" s="1"/>
  <c r="BO34" i="32"/>
  <c r="Z2" i="33"/>
  <c r="BT17" i="32"/>
  <c r="N3" i="34"/>
  <c r="BT32" i="32"/>
  <c r="U2" i="34"/>
  <c r="BP17" i="32"/>
  <c r="BQ17" i="32" s="1"/>
  <c r="N4" i="34"/>
  <c r="BP20" i="32"/>
  <c r="BQ20" i="32" s="1"/>
  <c r="O4" i="34"/>
  <c r="BR28" i="32"/>
  <c r="S2" i="34"/>
  <c r="T2" i="33"/>
  <c r="BS22" i="32"/>
  <c r="AC2" i="33"/>
  <c r="BT7" i="32"/>
  <c r="F4" i="34"/>
  <c r="BT13" i="32"/>
  <c r="J8" i="34"/>
  <c r="BR21" i="32"/>
  <c r="P2" i="34"/>
  <c r="BR24" i="32"/>
  <c r="Q6" i="34"/>
  <c r="BT25" i="32"/>
  <c r="R2" i="34"/>
  <c r="K8" i="33"/>
  <c r="BT14" i="32"/>
  <c r="K2" i="34"/>
  <c r="BV29" i="32"/>
  <c r="T2" i="34"/>
  <c r="V2" i="34"/>
  <c r="W2" i="33"/>
  <c r="E2" i="34"/>
  <c r="BR8" i="32"/>
  <c r="G2" i="34"/>
  <c r="BR13" i="32"/>
  <c r="J2" i="34"/>
  <c r="BV16" i="32"/>
  <c r="M2" i="34"/>
  <c r="BL26" i="32"/>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R15" i="32"/>
  <c r="BP16" i="32"/>
  <c r="BQ16" i="32" s="1"/>
  <c r="BT21" i="32"/>
  <c r="BV25" i="32"/>
  <c r="BU26" i="32"/>
  <c r="BP29" i="32"/>
  <c r="BQ29" i="32" s="1"/>
  <c r="BM30" i="32"/>
  <c r="BN30" i="32" s="1"/>
  <c r="BR33" i="32"/>
  <c r="BT6" i="32"/>
  <c r="BV8" i="32"/>
  <c r="BP10" i="32"/>
  <c r="BQ10" i="32" s="1"/>
  <c r="BM11" i="32"/>
  <c r="BN11" i="32" s="1"/>
  <c r="BT15" i="32"/>
  <c r="BR16" i="32"/>
  <c r="BV21" i="32"/>
  <c r="BU22" i="32"/>
  <c r="BP25" i="32"/>
  <c r="BQ25" i="32" s="1"/>
  <c r="BM26" i="32"/>
  <c r="BN26" i="32" s="1"/>
  <c r="BR29" i="32"/>
  <c r="BT33" i="32"/>
  <c r="BV14" i="32"/>
  <c r="BV32" i="32"/>
  <c r="BR7" i="32"/>
  <c r="BT9" i="32"/>
  <c r="BV13" i="32"/>
  <c r="BP14" i="32"/>
  <c r="BQ14" i="32" s="1"/>
  <c r="BR17" i="32"/>
  <c r="BR20" i="32"/>
  <c r="BL22" i="32"/>
  <c r="BT24" i="32"/>
  <c r="BV28" i="32"/>
  <c r="BP32" i="32"/>
  <c r="BQ32" i="32" s="1"/>
  <c r="BS34" i="32"/>
  <c r="BP3" i="32"/>
  <c r="BQ3" i="32" s="1"/>
  <c r="BV6" i="32"/>
  <c r="BP8" i="32"/>
  <c r="BQ8" i="32" s="1"/>
  <c r="BR10" i="32"/>
  <c r="BV15" i="32"/>
  <c r="BT16" i="32"/>
  <c r="BP21" i="32"/>
  <c r="BQ21" i="32" s="1"/>
  <c r="BM22" i="32"/>
  <c r="BN22" i="32" s="1"/>
  <c r="BR25" i="32"/>
  <c r="BT29" i="32"/>
  <c r="BV33" i="32"/>
  <c r="BU34" i="32"/>
  <c r="BP7" i="32"/>
  <c r="BQ7" i="32" s="1"/>
  <c r="BV9" i="32"/>
  <c r="BR14" i="32"/>
  <c r="BT20" i="32"/>
  <c r="BV24" i="32"/>
  <c r="BP28" i="32"/>
  <c r="BQ28" i="32" s="1"/>
  <c r="BS30" i="32"/>
  <c r="BR32" i="32"/>
  <c r="BL34" i="32"/>
  <c r="BP6" i="32"/>
  <c r="BQ6" i="32" s="1"/>
  <c r="BP15" i="32"/>
  <c r="BQ15" i="32" s="1"/>
  <c r="BU30" i="32"/>
  <c r="BP33" i="32"/>
  <c r="BQ33" i="32" s="1"/>
  <c r="BP9" i="32"/>
  <c r="BQ9" i="32" s="1"/>
  <c r="BP24" i="32"/>
  <c r="BQ24" i="32" s="1"/>
  <c r="BL30"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R15" i="29"/>
  <c r="BP16" i="29"/>
  <c r="BQ16" i="29" s="1"/>
  <c r="BT21" i="29"/>
  <c r="BV25" i="29"/>
  <c r="BU26" i="29"/>
  <c r="BP29" i="29"/>
  <c r="BQ29" i="29" s="1"/>
  <c r="BM30" i="29"/>
  <c r="BN30" i="29" s="1"/>
  <c r="BR33" i="29"/>
  <c r="BM22" i="29"/>
  <c r="BN22" i="29" s="1"/>
  <c r="BV33" i="29"/>
  <c r="BP3" i="29"/>
  <c r="BQ3" i="29" s="1"/>
  <c r="BP7" i="29"/>
  <c r="BQ7" i="29" s="1"/>
  <c r="BR9" i="29"/>
  <c r="BL11" i="29"/>
  <c r="BT13" i="29"/>
  <c r="BP17" i="29"/>
  <c r="BQ17" i="29" s="1"/>
  <c r="BP20" i="29"/>
  <c r="BQ20" i="29" s="1"/>
  <c r="BS22" i="29"/>
  <c r="BR24" i="29"/>
  <c r="BL26" i="29"/>
  <c r="BT28" i="29"/>
  <c r="BV32" i="29"/>
  <c r="BR16" i="29"/>
  <c r="BV21" i="29"/>
  <c r="BU22" i="29"/>
  <c r="BM26" i="29"/>
  <c r="BN26" i="29" s="1"/>
  <c r="BT33" i="29"/>
  <c r="BR3" i="29"/>
  <c r="BR7" i="29"/>
  <c r="BT9" i="29"/>
  <c r="BV13" i="29"/>
  <c r="BP14" i="29"/>
  <c r="BQ14" i="29" s="1"/>
  <c r="BR17" i="29"/>
  <c r="BR20" i="29"/>
  <c r="BV28" i="29"/>
  <c r="BV9" i="29"/>
  <c r="BR14" i="29"/>
  <c r="BT17" i="29"/>
  <c r="BT20" i="29"/>
  <c r="BV24" i="29"/>
  <c r="BP28" i="29"/>
  <c r="BQ28" i="29" s="1"/>
  <c r="BS30" i="29"/>
  <c r="BR32" i="29"/>
  <c r="BL34" i="29"/>
  <c r="BV8" i="29"/>
  <c r="BR10" i="29"/>
  <c r="BV15" i="29"/>
  <c r="BP6" i="29"/>
  <c r="BQ6" i="29" s="1"/>
  <c r="BR8" i="29"/>
  <c r="BT10" i="29"/>
  <c r="BP15" i="29"/>
  <c r="BQ15" i="29" s="1"/>
  <c r="BR21" i="29"/>
  <c r="BU30" i="29"/>
  <c r="BP33" i="29"/>
  <c r="BQ33" i="29" s="1"/>
  <c r="BP9" i="29"/>
  <c r="BQ9" i="29" s="1"/>
  <c r="BP24" i="29"/>
  <c r="BQ24" i="29" s="1"/>
  <c r="BL30"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R6" i="26"/>
  <c r="BT8" i="26"/>
  <c r="BV10" i="26"/>
  <c r="BU11" i="26"/>
  <c r="BR15" i="26"/>
  <c r="BP16" i="26"/>
  <c r="BQ16" i="26" s="1"/>
  <c r="BX16" i="26"/>
  <c r="BT21" i="26"/>
  <c r="BV25" i="26"/>
  <c r="BU26" i="26"/>
  <c r="BM30" i="26"/>
  <c r="BN30" i="26" s="1"/>
  <c r="BR33" i="26"/>
  <c r="BP3" i="26"/>
  <c r="BQ3" i="26" s="1"/>
  <c r="BX3" i="26"/>
  <c r="BP7" i="26"/>
  <c r="BQ7" i="26" s="1"/>
  <c r="BX7" i="26"/>
  <c r="BR9" i="26"/>
  <c r="BL11" i="26"/>
  <c r="BW11" i="26"/>
  <c r="BT13" i="26"/>
  <c r="BV14" i="26"/>
  <c r="BP17" i="26"/>
  <c r="BQ17" i="26" s="1"/>
  <c r="BX17" i="26"/>
  <c r="BP20" i="26"/>
  <c r="BQ20" i="26" s="1"/>
  <c r="BX20" i="26"/>
  <c r="BS22" i="26"/>
  <c r="BR24" i="26"/>
  <c r="BL26" i="26"/>
  <c r="BW26" i="26"/>
  <c r="BT28" i="26"/>
  <c r="BV32" i="26"/>
  <c r="BR3" i="26"/>
  <c r="BR7" i="26"/>
  <c r="BT9" i="26"/>
  <c r="BV13" i="26"/>
  <c r="BP14" i="26"/>
  <c r="BQ14" i="26" s="1"/>
  <c r="BX14" i="26"/>
  <c r="BR17" i="26"/>
  <c r="BR20" i="26"/>
  <c r="BL22" i="26"/>
  <c r="BW22" i="26"/>
  <c r="BT24" i="26"/>
  <c r="BV28" i="26"/>
  <c r="BP32" i="26"/>
  <c r="BQ32" i="26" s="1"/>
  <c r="BX32" i="26"/>
  <c r="BS34" i="26"/>
  <c r="BP10" i="26"/>
  <c r="BQ10" i="26" s="1"/>
  <c r="BV6" i="26"/>
  <c r="BP8" i="26"/>
  <c r="BQ8" i="26" s="1"/>
  <c r="BX8" i="26"/>
  <c r="BV15" i="26"/>
  <c r="BT16" i="26"/>
  <c r="BP21" i="26"/>
  <c r="BQ21" i="26" s="1"/>
  <c r="BX21" i="26"/>
  <c r="BM22" i="26"/>
  <c r="BN22" i="26" s="1"/>
  <c r="BR25" i="26"/>
  <c r="BT29" i="26"/>
  <c r="BV33" i="26"/>
  <c r="BU34" i="26"/>
  <c r="BV8" i="26"/>
  <c r="BT3" i="26"/>
  <c r="BT7" i="26"/>
  <c r="BV9" i="26"/>
  <c r="BP13" i="26"/>
  <c r="BQ13" i="26" s="1"/>
  <c r="BX13" i="26"/>
  <c r="BR14" i="26"/>
  <c r="BT17" i="26"/>
  <c r="BT20" i="26"/>
  <c r="BV24" i="26"/>
  <c r="BP28" i="26"/>
  <c r="BQ28" i="26" s="1"/>
  <c r="BX28" i="26"/>
  <c r="BS30" i="26"/>
  <c r="BR32" i="26"/>
  <c r="BL34" i="26"/>
  <c r="BW34" i="26"/>
  <c r="BP6" i="26"/>
  <c r="BQ6" i="26" s="1"/>
  <c r="BP15" i="26"/>
  <c r="BQ15" i="26" s="1"/>
  <c r="BU30" i="26"/>
  <c r="BP33" i="26"/>
  <c r="BQ33" i="26" s="1"/>
  <c r="BP9" i="26"/>
  <c r="BQ9" i="26" s="1"/>
  <c r="BP24" i="26"/>
  <c r="BQ24" i="26" s="1"/>
  <c r="BL30" i="26"/>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P18" i="7"/>
  <c r="BR18" i="7"/>
  <c r="BS18" i="7"/>
  <c r="BU18" i="7"/>
  <c r="BW18" i="7"/>
  <c r="BL20" i="7"/>
  <c r="BM20" i="7"/>
  <c r="BN20" i="7" s="1"/>
  <c r="BS20" i="7"/>
  <c r="BU20" i="7"/>
  <c r="BW20" i="7"/>
  <c r="BL21" i="7"/>
  <c r="BM21" i="7"/>
  <c r="BN21" i="7" s="1"/>
  <c r="BS21" i="7"/>
  <c r="BU21" i="7"/>
  <c r="BW21" i="7"/>
  <c r="BP22" i="7"/>
  <c r="BR22" i="7"/>
  <c r="BL24" i="7"/>
  <c r="BM24" i="7"/>
  <c r="BN24" i="7" s="1"/>
  <c r="BS24" i="7"/>
  <c r="BU24" i="7"/>
  <c r="BW24" i="7"/>
  <c r="BL25" i="7"/>
  <c r="BM25" i="7"/>
  <c r="BN25" i="7" s="1"/>
  <c r="BS25" i="7"/>
  <c r="BU25" i="7"/>
  <c r="BW25" i="7"/>
  <c r="BP26" i="7"/>
  <c r="BR26" i="7"/>
  <c r="BL28" i="7"/>
  <c r="BM28" i="7"/>
  <c r="BN28" i="7" s="1"/>
  <c r="BS28" i="7"/>
  <c r="BU28" i="7"/>
  <c r="BW28" i="7"/>
  <c r="BL29" i="7"/>
  <c r="BM29" i="7"/>
  <c r="BN29" i="7" s="1"/>
  <c r="BS29" i="7"/>
  <c r="BU29" i="7"/>
  <c r="BW29" i="7"/>
  <c r="BP30" i="7"/>
  <c r="BR30" i="7"/>
  <c r="BL32" i="7"/>
  <c r="BM32" i="7"/>
  <c r="BN32" i="7" s="1"/>
  <c r="BS32" i="7"/>
  <c r="BU32" i="7"/>
  <c r="BW32" i="7"/>
  <c r="BL33" i="7"/>
  <c r="BM33" i="7"/>
  <c r="BN33" i="7" s="1"/>
  <c r="BS33" i="7"/>
  <c r="BU33" i="7"/>
  <c r="BW33" i="7"/>
  <c r="BP34" i="7"/>
  <c r="BR34"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20" i="7"/>
  <c r="O16" i="14" s="1"/>
  <c r="AG20" i="7"/>
  <c r="O17" i="14" s="1"/>
  <c r="AI20" i="7"/>
  <c r="O18" i="14" s="1"/>
  <c r="AK20" i="7"/>
  <c r="O19" i="14" s="1"/>
  <c r="AM20" i="7"/>
  <c r="O20" i="14" s="1"/>
  <c r="AO20" i="7"/>
  <c r="O21" i="14" s="1"/>
  <c r="AQ20" i="7"/>
  <c r="O22" i="14" s="1"/>
  <c r="AS20" i="7"/>
  <c r="O23" i="14" s="1"/>
  <c r="AU20" i="7"/>
  <c r="O24" i="14" s="1"/>
  <c r="AW20" i="7"/>
  <c r="O25" i="14" s="1"/>
  <c r="AY20" i="7"/>
  <c r="O26" i="14" s="1"/>
  <c r="BA20" i="7"/>
  <c r="O27" i="14" s="1"/>
  <c r="BC20" i="7"/>
  <c r="O28" i="14" s="1"/>
  <c r="BE20" i="7"/>
  <c r="O29" i="14" s="1"/>
  <c r="BG20" i="7"/>
  <c r="O30" i="14" s="1"/>
  <c r="BI20" i="7"/>
  <c r="O31" i="14" s="1"/>
  <c r="AE21" i="7"/>
  <c r="P16" i="14" s="1"/>
  <c r="AG21" i="7"/>
  <c r="P17" i="14" s="1"/>
  <c r="AI21" i="7"/>
  <c r="P18" i="14" s="1"/>
  <c r="AK21" i="7"/>
  <c r="P19" i="14" s="1"/>
  <c r="AM21" i="7"/>
  <c r="P20" i="14" s="1"/>
  <c r="AO21" i="7"/>
  <c r="P21" i="14" s="1"/>
  <c r="AQ21" i="7"/>
  <c r="P22" i="14" s="1"/>
  <c r="AS21" i="7"/>
  <c r="P23" i="14" s="1"/>
  <c r="AU21" i="7"/>
  <c r="P24" i="14" s="1"/>
  <c r="AW21" i="7"/>
  <c r="P25" i="14" s="1"/>
  <c r="AY21" i="7"/>
  <c r="P26" i="14" s="1"/>
  <c r="BA21" i="7"/>
  <c r="P27" i="14" s="1"/>
  <c r="BC21" i="7"/>
  <c r="P28" i="14" s="1"/>
  <c r="BE21" i="7"/>
  <c r="P29" i="14" s="1"/>
  <c r="BG21" i="7"/>
  <c r="P30" i="14" s="1"/>
  <c r="BI21" i="7"/>
  <c r="P31" i="14" s="1"/>
  <c r="AD22" i="7"/>
  <c r="T16" i="12" s="1"/>
  <c r="AF22" i="7"/>
  <c r="T17" i="12" s="1"/>
  <c r="AH22" i="7"/>
  <c r="T18" i="12" s="1"/>
  <c r="AJ22" i="7"/>
  <c r="T19" i="12" s="1"/>
  <c r="AL22" i="7"/>
  <c r="T20" i="12" s="1"/>
  <c r="AN22" i="7"/>
  <c r="T21" i="12" s="1"/>
  <c r="AP22" i="7"/>
  <c r="T22" i="12" s="1"/>
  <c r="AR22" i="7"/>
  <c r="T23" i="12" s="1"/>
  <c r="AT22" i="7"/>
  <c r="T24" i="12" s="1"/>
  <c r="AV22" i="7"/>
  <c r="T25" i="12" s="1"/>
  <c r="AX22" i="7"/>
  <c r="T26" i="12" s="1"/>
  <c r="AZ22" i="7"/>
  <c r="T27" i="12" s="1"/>
  <c r="BB22" i="7"/>
  <c r="T28" i="12" s="1"/>
  <c r="BD22" i="7"/>
  <c r="T29" i="12" s="1"/>
  <c r="BF22" i="7"/>
  <c r="T30" i="12" s="1"/>
  <c r="BH22" i="7"/>
  <c r="T31" i="12" s="1"/>
  <c r="AE24" i="7"/>
  <c r="Q16" i="14" s="1"/>
  <c r="AG24" i="7"/>
  <c r="Q17" i="14" s="1"/>
  <c r="AI24" i="7"/>
  <c r="Q18" i="14" s="1"/>
  <c r="AK24" i="7"/>
  <c r="Q19" i="14" s="1"/>
  <c r="AM24" i="7"/>
  <c r="Q20" i="14" s="1"/>
  <c r="AO24" i="7"/>
  <c r="Q21" i="14" s="1"/>
  <c r="AQ24" i="7"/>
  <c r="Q22" i="14" s="1"/>
  <c r="AS24" i="7"/>
  <c r="Q23" i="14" s="1"/>
  <c r="AU24" i="7"/>
  <c r="Q24" i="14" s="1"/>
  <c r="AW24" i="7"/>
  <c r="Q25" i="14" s="1"/>
  <c r="AY24" i="7"/>
  <c r="Q26" i="14" s="1"/>
  <c r="BA24" i="7"/>
  <c r="Q27" i="14" s="1"/>
  <c r="BC24" i="7"/>
  <c r="Q28" i="14" s="1"/>
  <c r="BE24" i="7"/>
  <c r="Q29" i="14" s="1"/>
  <c r="BG24" i="7"/>
  <c r="Q30" i="14" s="1"/>
  <c r="BI24" i="7"/>
  <c r="Q31" i="14" s="1"/>
  <c r="AE25" i="7"/>
  <c r="R16" i="14" s="1"/>
  <c r="AG25" i="7"/>
  <c r="R17" i="14" s="1"/>
  <c r="AI25" i="7"/>
  <c r="R18" i="14" s="1"/>
  <c r="AK25" i="7"/>
  <c r="R19" i="14" s="1"/>
  <c r="AM25" i="7"/>
  <c r="R20" i="14" s="1"/>
  <c r="AO25" i="7"/>
  <c r="R21" i="14" s="1"/>
  <c r="AQ25" i="7"/>
  <c r="R22" i="14" s="1"/>
  <c r="AS25" i="7"/>
  <c r="R23" i="14" s="1"/>
  <c r="AU25" i="7"/>
  <c r="R24" i="14" s="1"/>
  <c r="AW25" i="7"/>
  <c r="R25" i="14" s="1"/>
  <c r="AY25" i="7"/>
  <c r="R26" i="14" s="1"/>
  <c r="BA25" i="7"/>
  <c r="R27" i="14" s="1"/>
  <c r="BC25" i="7"/>
  <c r="R28" i="14" s="1"/>
  <c r="BE25" i="7"/>
  <c r="R29" i="14" s="1"/>
  <c r="BG25" i="7"/>
  <c r="R30" i="14" s="1"/>
  <c r="BI25" i="7"/>
  <c r="R31" i="14" s="1"/>
  <c r="AD26" i="7"/>
  <c r="W16" i="12" s="1"/>
  <c r="AF26" i="7"/>
  <c r="W17" i="12" s="1"/>
  <c r="AH26" i="7"/>
  <c r="W18" i="12" s="1"/>
  <c r="AJ26" i="7"/>
  <c r="W19" i="12" s="1"/>
  <c r="AL26" i="7"/>
  <c r="W20" i="12" s="1"/>
  <c r="AN26" i="7"/>
  <c r="W21" i="12" s="1"/>
  <c r="AP26" i="7"/>
  <c r="W22" i="12" s="1"/>
  <c r="AR26" i="7"/>
  <c r="W23" i="12" s="1"/>
  <c r="AT26" i="7"/>
  <c r="W24" i="12" s="1"/>
  <c r="AV26" i="7"/>
  <c r="W25" i="12" s="1"/>
  <c r="AX26" i="7"/>
  <c r="W26" i="12" s="1"/>
  <c r="AZ26" i="7"/>
  <c r="W27" i="12" s="1"/>
  <c r="BB26" i="7"/>
  <c r="W28" i="12" s="1"/>
  <c r="BD26" i="7"/>
  <c r="W29" i="12" s="1"/>
  <c r="BF26" i="7"/>
  <c r="W30" i="12" s="1"/>
  <c r="BH26" i="7"/>
  <c r="W31" i="12" s="1"/>
  <c r="AE28" i="7"/>
  <c r="S16" i="14" s="1"/>
  <c r="AG28" i="7"/>
  <c r="S17" i="14" s="1"/>
  <c r="AI28" i="7"/>
  <c r="S18" i="14" s="1"/>
  <c r="AK28" i="7"/>
  <c r="S19" i="14" s="1"/>
  <c r="AM28" i="7"/>
  <c r="S20" i="14" s="1"/>
  <c r="AO28" i="7"/>
  <c r="S21" i="14" s="1"/>
  <c r="AQ28" i="7"/>
  <c r="S22" i="14" s="1"/>
  <c r="AS28" i="7"/>
  <c r="S23" i="14" s="1"/>
  <c r="AU28" i="7"/>
  <c r="S24" i="14" s="1"/>
  <c r="AW28" i="7"/>
  <c r="S25" i="14" s="1"/>
  <c r="AY28" i="7"/>
  <c r="S26" i="14" s="1"/>
  <c r="BA28" i="7"/>
  <c r="S27" i="14" s="1"/>
  <c r="BC28" i="7"/>
  <c r="S28" i="14" s="1"/>
  <c r="BE28" i="7"/>
  <c r="S29" i="14" s="1"/>
  <c r="BG28" i="7"/>
  <c r="S30" i="14" s="1"/>
  <c r="BI28" i="7"/>
  <c r="S31" i="14" s="1"/>
  <c r="AE29" i="7"/>
  <c r="T16" i="14" s="1"/>
  <c r="AG29" i="7"/>
  <c r="T17" i="14" s="1"/>
  <c r="AI29" i="7"/>
  <c r="T18" i="14" s="1"/>
  <c r="AK29" i="7"/>
  <c r="T19" i="14" s="1"/>
  <c r="AM29" i="7"/>
  <c r="T20" i="14" s="1"/>
  <c r="AO29" i="7"/>
  <c r="T21" i="14" s="1"/>
  <c r="AQ29" i="7"/>
  <c r="T22" i="14" s="1"/>
  <c r="AS29" i="7"/>
  <c r="T23" i="14" s="1"/>
  <c r="AU29" i="7"/>
  <c r="T24" i="14" s="1"/>
  <c r="AW29" i="7"/>
  <c r="T25" i="14" s="1"/>
  <c r="AY29" i="7"/>
  <c r="T26" i="14" s="1"/>
  <c r="BA29" i="7"/>
  <c r="T27" i="14" s="1"/>
  <c r="BC29" i="7"/>
  <c r="T28" i="14" s="1"/>
  <c r="BE29" i="7"/>
  <c r="T29" i="14" s="1"/>
  <c r="BG29" i="7"/>
  <c r="T30" i="14" s="1"/>
  <c r="BI29" i="7"/>
  <c r="T31" i="14" s="1"/>
  <c r="AD30" i="7"/>
  <c r="Z16" i="12" s="1"/>
  <c r="AF30" i="7"/>
  <c r="Z17" i="12" s="1"/>
  <c r="AH30" i="7"/>
  <c r="Z18" i="12" s="1"/>
  <c r="AJ30" i="7"/>
  <c r="Z19" i="12" s="1"/>
  <c r="AL30" i="7"/>
  <c r="Z20" i="12" s="1"/>
  <c r="AN30" i="7"/>
  <c r="Z21" i="12" s="1"/>
  <c r="AP30" i="7"/>
  <c r="Z22" i="12" s="1"/>
  <c r="AR30" i="7"/>
  <c r="Z23" i="12" s="1"/>
  <c r="AT30" i="7"/>
  <c r="Z24" i="12" s="1"/>
  <c r="AV30" i="7"/>
  <c r="Z25" i="12" s="1"/>
  <c r="AX30" i="7"/>
  <c r="Z26" i="12" s="1"/>
  <c r="AZ30" i="7"/>
  <c r="Z27" i="12" s="1"/>
  <c r="BB30" i="7"/>
  <c r="Z28" i="12" s="1"/>
  <c r="BD30" i="7"/>
  <c r="Z29" i="12" s="1"/>
  <c r="BF30" i="7"/>
  <c r="Z30" i="12" s="1"/>
  <c r="BH30" i="7"/>
  <c r="Z31" i="12" s="1"/>
  <c r="AE32" i="7"/>
  <c r="U16" i="14" s="1"/>
  <c r="AG32" i="7"/>
  <c r="U17" i="14" s="1"/>
  <c r="AI32" i="7"/>
  <c r="U18" i="14" s="1"/>
  <c r="AK32" i="7"/>
  <c r="U19" i="14" s="1"/>
  <c r="AM32" i="7"/>
  <c r="U20" i="14" s="1"/>
  <c r="AO32" i="7"/>
  <c r="U21" i="14" s="1"/>
  <c r="AQ32" i="7"/>
  <c r="U22" i="14" s="1"/>
  <c r="AS32" i="7"/>
  <c r="U23" i="14" s="1"/>
  <c r="AU32" i="7"/>
  <c r="U24" i="14" s="1"/>
  <c r="AW32" i="7"/>
  <c r="U25" i="14" s="1"/>
  <c r="AY32" i="7"/>
  <c r="U26" i="14" s="1"/>
  <c r="BA32" i="7"/>
  <c r="U27" i="14" s="1"/>
  <c r="BC32" i="7"/>
  <c r="U28" i="14" s="1"/>
  <c r="BE32" i="7"/>
  <c r="U29" i="14" s="1"/>
  <c r="BG32" i="7"/>
  <c r="U30" i="14" s="1"/>
  <c r="BI32" i="7"/>
  <c r="U31" i="14" s="1"/>
  <c r="AE33" i="7"/>
  <c r="V16" i="14" s="1"/>
  <c r="AG33" i="7"/>
  <c r="V17" i="14" s="1"/>
  <c r="AI33" i="7"/>
  <c r="V18" i="14" s="1"/>
  <c r="AK33" i="7"/>
  <c r="V19" i="14" s="1"/>
  <c r="AM33" i="7"/>
  <c r="V20" i="14" s="1"/>
  <c r="AO33" i="7"/>
  <c r="V21" i="14" s="1"/>
  <c r="AQ33" i="7"/>
  <c r="V22" i="14" s="1"/>
  <c r="AS33" i="7"/>
  <c r="V23" i="14" s="1"/>
  <c r="AU33" i="7"/>
  <c r="V24" i="14" s="1"/>
  <c r="AW33" i="7"/>
  <c r="V25" i="14" s="1"/>
  <c r="AY33" i="7"/>
  <c r="V26" i="14" s="1"/>
  <c r="BA33" i="7"/>
  <c r="V27" i="14" s="1"/>
  <c r="BC33" i="7"/>
  <c r="V28" i="14" s="1"/>
  <c r="BE33" i="7"/>
  <c r="V29" i="14" s="1"/>
  <c r="BG33" i="7"/>
  <c r="V30" i="14" s="1"/>
  <c r="BI33" i="7"/>
  <c r="V31" i="14" s="1"/>
  <c r="AD34" i="7"/>
  <c r="AC16" i="12" s="1"/>
  <c r="AF34" i="7"/>
  <c r="AC17" i="12" s="1"/>
  <c r="AH34" i="7"/>
  <c r="AC18" i="12" s="1"/>
  <c r="AJ34" i="7"/>
  <c r="AC19" i="12" s="1"/>
  <c r="AL34" i="7"/>
  <c r="AC20" i="12" s="1"/>
  <c r="AN34" i="7"/>
  <c r="AC21" i="12" s="1"/>
  <c r="AP34" i="7"/>
  <c r="AC22" i="12" s="1"/>
  <c r="AR34" i="7"/>
  <c r="AC23" i="12" s="1"/>
  <c r="AT34" i="7"/>
  <c r="AC24" i="12" s="1"/>
  <c r="AV34" i="7"/>
  <c r="AC25" i="12" s="1"/>
  <c r="AX34" i="7"/>
  <c r="AC26" i="12" s="1"/>
  <c r="AZ34" i="7"/>
  <c r="AC27" i="12" s="1"/>
  <c r="BB34" i="7"/>
  <c r="AC28" i="12" s="1"/>
  <c r="BD34" i="7"/>
  <c r="AC29" i="12" s="1"/>
  <c r="BF34" i="7"/>
  <c r="AC30" i="12" s="1"/>
  <c r="BH34" i="7"/>
  <c r="AC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4" i="7"/>
  <c r="AC3" i="12" s="1"/>
  <c r="F34" i="7"/>
  <c r="AC4" i="12" s="1"/>
  <c r="H34" i="7"/>
  <c r="J34" i="7"/>
  <c r="AC6" i="12" s="1"/>
  <c r="L34" i="7"/>
  <c r="N34" i="7"/>
  <c r="AC8" i="12" s="1"/>
  <c r="P34" i="7"/>
  <c r="AC9" i="12" s="1"/>
  <c r="R34" i="7"/>
  <c r="AC10" i="12" s="1"/>
  <c r="T34" i="7"/>
  <c r="AC11" i="12" s="1"/>
  <c r="V34" i="7"/>
  <c r="AC12" i="12" s="1"/>
  <c r="X34" i="7"/>
  <c r="AC13" i="12" s="1"/>
  <c r="Z34" i="7"/>
  <c r="AC14" i="12" s="1"/>
  <c r="AB34" i="7"/>
  <c r="AC15" i="12" s="1"/>
  <c r="D30" i="7"/>
  <c r="Z3" i="12" s="1"/>
  <c r="F30" i="7"/>
  <c r="Z4" i="12" s="1"/>
  <c r="H30" i="7"/>
  <c r="Z5" i="12" s="1"/>
  <c r="J30" i="7"/>
  <c r="Z6" i="12" s="1"/>
  <c r="L30" i="7"/>
  <c r="Z7" i="12" s="1"/>
  <c r="N30" i="7"/>
  <c r="Z8" i="12" s="1"/>
  <c r="P30" i="7"/>
  <c r="Z9" i="12" s="1"/>
  <c r="R30" i="7"/>
  <c r="Z10" i="12" s="1"/>
  <c r="T30" i="7"/>
  <c r="V30" i="7"/>
  <c r="Z12" i="12" s="1"/>
  <c r="X30" i="7"/>
  <c r="Z13" i="12" s="1"/>
  <c r="Z30" i="7"/>
  <c r="Z14" i="12" s="1"/>
  <c r="AB30" i="7"/>
  <c r="Z15" i="12" s="1"/>
  <c r="D26" i="7"/>
  <c r="F26" i="7"/>
  <c r="W4" i="12" s="1"/>
  <c r="H26" i="7"/>
  <c r="W5" i="12" s="1"/>
  <c r="J26" i="7"/>
  <c r="L26" i="7"/>
  <c r="W7" i="12" s="1"/>
  <c r="N26" i="7"/>
  <c r="W8" i="12" s="1"/>
  <c r="P26" i="7"/>
  <c r="W9" i="12" s="1"/>
  <c r="R26" i="7"/>
  <c r="T26" i="7"/>
  <c r="V26" i="7"/>
  <c r="W12" i="12" s="1"/>
  <c r="X26" i="7"/>
  <c r="W13" i="12" s="1"/>
  <c r="Z26" i="7"/>
  <c r="W14" i="12" s="1"/>
  <c r="AB26" i="7"/>
  <c r="W15" i="12" s="1"/>
  <c r="D22" i="7"/>
  <c r="T3" i="12" s="1"/>
  <c r="F22" i="7"/>
  <c r="T4" i="12" s="1"/>
  <c r="H22" i="7"/>
  <c r="T5" i="12" s="1"/>
  <c r="J22" i="7"/>
  <c r="T6" i="12" s="1"/>
  <c r="L22" i="7"/>
  <c r="T7" i="12" s="1"/>
  <c r="N22" i="7"/>
  <c r="T8" i="12" s="1"/>
  <c r="P22" i="7"/>
  <c r="T9" i="12" s="1"/>
  <c r="R22" i="7"/>
  <c r="T10" i="12" s="1"/>
  <c r="T22" i="7"/>
  <c r="T11" i="12" s="1"/>
  <c r="V22" i="7"/>
  <c r="T12" i="12" s="1"/>
  <c r="X22" i="7"/>
  <c r="T13" i="12" s="1"/>
  <c r="Z22" i="7"/>
  <c r="T14" i="12" s="1"/>
  <c r="AB22" i="7"/>
  <c r="T15" i="12" s="1"/>
  <c r="D11" i="7"/>
  <c r="F11" i="7"/>
  <c r="K4" i="12" s="1"/>
  <c r="H11" i="7"/>
  <c r="K5" i="12" s="1"/>
  <c r="J11" i="7"/>
  <c r="K6" i="12" s="1"/>
  <c r="L11" i="7"/>
  <c r="K7" i="12" s="1"/>
  <c r="N11" i="7"/>
  <c r="K8" i="12" s="1"/>
  <c r="P11" i="7"/>
  <c r="R11" i="7"/>
  <c r="K10" i="12" s="1"/>
  <c r="T11" i="7"/>
  <c r="K11" i="12" s="1"/>
  <c r="V11" i="7"/>
  <c r="X11" i="7"/>
  <c r="K13" i="12" s="1"/>
  <c r="Z11" i="7"/>
  <c r="K14" i="12" s="1"/>
  <c r="AB11" i="7"/>
  <c r="K15" i="12" s="1"/>
  <c r="AC5"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Z11" i="12"/>
  <c r="Y15" i="12"/>
  <c r="Y14" i="12"/>
  <c r="Y13" i="12"/>
  <c r="Y12" i="12"/>
  <c r="Y11" i="12"/>
  <c r="Y10" i="12"/>
  <c r="Y9" i="12"/>
  <c r="Y8" i="12"/>
  <c r="Y7" i="12"/>
  <c r="Y6" i="12"/>
  <c r="Y5" i="12"/>
  <c r="Y4" i="12"/>
  <c r="Y3" i="12"/>
  <c r="Y2" i="12"/>
  <c r="X15" i="12"/>
  <c r="X14" i="12"/>
  <c r="X13" i="12"/>
  <c r="X12" i="12"/>
  <c r="X11" i="12"/>
  <c r="X10" i="12"/>
  <c r="X9" i="12"/>
  <c r="X8" i="12"/>
  <c r="X7" i="12"/>
  <c r="X6" i="12"/>
  <c r="X5" i="12"/>
  <c r="X4" i="12"/>
  <c r="X3" i="12"/>
  <c r="X2" i="12"/>
  <c r="F15" i="12"/>
  <c r="F14" i="12"/>
  <c r="F13" i="12"/>
  <c r="F12" i="12"/>
  <c r="F11" i="12"/>
  <c r="F10" i="12"/>
  <c r="F9" i="12"/>
  <c r="F8" i="12"/>
  <c r="F7" i="12"/>
  <c r="F6" i="12"/>
  <c r="F5" i="12"/>
  <c r="F4" i="12"/>
  <c r="F3" i="12"/>
  <c r="F2" i="12"/>
  <c r="B26" i="7"/>
  <c r="B22" i="7"/>
  <c r="V15" i="12"/>
  <c r="U15" i="12"/>
  <c r="S15" i="12"/>
  <c r="R15" i="12"/>
  <c r="Q15" i="12"/>
  <c r="P15" i="12"/>
  <c r="O15" i="12"/>
  <c r="N15" i="12"/>
  <c r="M15" i="12"/>
  <c r="L15" i="12"/>
  <c r="J15" i="12"/>
  <c r="I15" i="12"/>
  <c r="H15" i="12"/>
  <c r="G15" i="12"/>
  <c r="E15" i="12"/>
  <c r="V14" i="12"/>
  <c r="U14" i="12"/>
  <c r="S14" i="12"/>
  <c r="R14" i="12"/>
  <c r="Q14" i="12"/>
  <c r="P14" i="12"/>
  <c r="O14" i="12"/>
  <c r="N14" i="12"/>
  <c r="M14" i="12"/>
  <c r="L14" i="12"/>
  <c r="J14" i="12"/>
  <c r="I14" i="12"/>
  <c r="H14" i="12"/>
  <c r="G14" i="12"/>
  <c r="E14" i="12"/>
  <c r="V13" i="12"/>
  <c r="U13" i="12"/>
  <c r="S13" i="12"/>
  <c r="R13" i="12"/>
  <c r="Q13" i="12"/>
  <c r="P13" i="12"/>
  <c r="O13" i="12"/>
  <c r="N13" i="12"/>
  <c r="M13" i="12"/>
  <c r="L13" i="12"/>
  <c r="J13" i="12"/>
  <c r="I13" i="12"/>
  <c r="H13" i="12"/>
  <c r="G13" i="12"/>
  <c r="E13" i="12"/>
  <c r="V12" i="12"/>
  <c r="U12" i="12"/>
  <c r="S12" i="12"/>
  <c r="R12" i="12"/>
  <c r="Q12" i="12"/>
  <c r="P12" i="12"/>
  <c r="O12" i="12"/>
  <c r="N12" i="12"/>
  <c r="M12" i="12"/>
  <c r="L12" i="12"/>
  <c r="K12" i="12"/>
  <c r="J12" i="12"/>
  <c r="I12" i="12"/>
  <c r="H12" i="12"/>
  <c r="G12" i="12"/>
  <c r="E12" i="12"/>
  <c r="W11" i="12"/>
  <c r="V11" i="12"/>
  <c r="U11" i="12"/>
  <c r="S11" i="12"/>
  <c r="R11" i="12"/>
  <c r="Q11" i="12"/>
  <c r="P11" i="12"/>
  <c r="O11" i="12"/>
  <c r="N11" i="12"/>
  <c r="M11" i="12"/>
  <c r="L11" i="12"/>
  <c r="J11" i="12"/>
  <c r="I11" i="12"/>
  <c r="H11" i="12"/>
  <c r="G11" i="12"/>
  <c r="E11" i="12"/>
  <c r="W10" i="12"/>
  <c r="V10" i="12"/>
  <c r="U10" i="12"/>
  <c r="S10" i="12"/>
  <c r="R10" i="12"/>
  <c r="Q10" i="12"/>
  <c r="P10" i="12"/>
  <c r="O10" i="12"/>
  <c r="N10" i="12"/>
  <c r="M10" i="12"/>
  <c r="L10" i="12"/>
  <c r="J10" i="12"/>
  <c r="I10" i="12"/>
  <c r="H10" i="12"/>
  <c r="G10" i="12"/>
  <c r="E10" i="12"/>
  <c r="V9" i="12"/>
  <c r="U9" i="12"/>
  <c r="S9" i="12"/>
  <c r="R9" i="12"/>
  <c r="Q9" i="12"/>
  <c r="P9" i="12"/>
  <c r="O9" i="12"/>
  <c r="N9" i="12"/>
  <c r="M9" i="12"/>
  <c r="L9" i="12"/>
  <c r="K9" i="12"/>
  <c r="J9" i="12"/>
  <c r="I9" i="12"/>
  <c r="H9" i="12"/>
  <c r="G9" i="12"/>
  <c r="E9" i="12"/>
  <c r="V8" i="12"/>
  <c r="U8" i="12"/>
  <c r="S8" i="12"/>
  <c r="R8" i="12"/>
  <c r="Q8" i="12"/>
  <c r="P8" i="12"/>
  <c r="O8" i="12"/>
  <c r="N8" i="12"/>
  <c r="M8" i="12"/>
  <c r="L8" i="12"/>
  <c r="J8" i="12"/>
  <c r="I8" i="12"/>
  <c r="H8" i="12"/>
  <c r="G8" i="12"/>
  <c r="E8" i="12"/>
  <c r="V7" i="12"/>
  <c r="U7" i="12"/>
  <c r="S7" i="12"/>
  <c r="R7" i="12"/>
  <c r="Q7" i="12"/>
  <c r="P7" i="12"/>
  <c r="O7" i="12"/>
  <c r="N7" i="12"/>
  <c r="M7" i="12"/>
  <c r="L7" i="12"/>
  <c r="J7" i="12"/>
  <c r="I7" i="12"/>
  <c r="H7" i="12"/>
  <c r="G7" i="12"/>
  <c r="E7" i="12"/>
  <c r="W6" i="12"/>
  <c r="V6" i="12"/>
  <c r="U6" i="12"/>
  <c r="S6" i="12"/>
  <c r="R6" i="12"/>
  <c r="Q6" i="12"/>
  <c r="P6" i="12"/>
  <c r="O6" i="12"/>
  <c r="N6" i="12"/>
  <c r="M6" i="12"/>
  <c r="L6" i="12"/>
  <c r="J6" i="12"/>
  <c r="I6" i="12"/>
  <c r="H6" i="12"/>
  <c r="G6" i="12"/>
  <c r="E6" i="12"/>
  <c r="V5" i="12"/>
  <c r="U5" i="12"/>
  <c r="S5" i="12"/>
  <c r="R5" i="12"/>
  <c r="Q5" i="12"/>
  <c r="P5" i="12"/>
  <c r="O5" i="12"/>
  <c r="N5" i="12"/>
  <c r="M5" i="12"/>
  <c r="L5" i="12"/>
  <c r="J5" i="12"/>
  <c r="I5" i="12"/>
  <c r="H5" i="12"/>
  <c r="G5" i="12"/>
  <c r="E5" i="12"/>
  <c r="V4" i="12"/>
  <c r="U4" i="12"/>
  <c r="S4" i="12"/>
  <c r="R4" i="12"/>
  <c r="Q4" i="12"/>
  <c r="P4" i="12"/>
  <c r="O4" i="12"/>
  <c r="N4" i="12"/>
  <c r="M4" i="12"/>
  <c r="L4" i="12"/>
  <c r="J4" i="12"/>
  <c r="I4" i="12"/>
  <c r="H4" i="12"/>
  <c r="G4" i="12"/>
  <c r="E4" i="12"/>
  <c r="W3" i="12"/>
  <c r="V3" i="12"/>
  <c r="U3" i="12"/>
  <c r="S3" i="12"/>
  <c r="R3" i="12"/>
  <c r="Q3" i="12"/>
  <c r="P3" i="12"/>
  <c r="O3" i="12"/>
  <c r="N3" i="12"/>
  <c r="M3" i="12"/>
  <c r="L3" i="12"/>
  <c r="J3" i="12"/>
  <c r="I3" i="12"/>
  <c r="H3" i="12"/>
  <c r="G3" i="12"/>
  <c r="E3" i="12"/>
  <c r="V2" i="12"/>
  <c r="U2" i="12"/>
  <c r="S2" i="12"/>
  <c r="R2" i="12"/>
  <c r="Q2" i="12"/>
  <c r="P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20" i="7"/>
  <c r="O3" i="14" s="1"/>
  <c r="G20" i="7"/>
  <c r="O4" i="14" s="1"/>
  <c r="I20" i="7"/>
  <c r="O5" i="14" s="1"/>
  <c r="K20" i="7"/>
  <c r="O6" i="14" s="1"/>
  <c r="M20" i="7"/>
  <c r="O7" i="14" s="1"/>
  <c r="O20" i="7"/>
  <c r="O8" i="14" s="1"/>
  <c r="Q20" i="7"/>
  <c r="O9" i="14" s="1"/>
  <c r="S20" i="7"/>
  <c r="O10" i="14" s="1"/>
  <c r="U20" i="7"/>
  <c r="O11" i="14" s="1"/>
  <c r="W20" i="7"/>
  <c r="O12" i="14" s="1"/>
  <c r="Y20" i="7"/>
  <c r="O13" i="14" s="1"/>
  <c r="AA20" i="7"/>
  <c r="O14" i="14" s="1"/>
  <c r="AC20" i="7"/>
  <c r="O15" i="14" s="1"/>
  <c r="E21" i="7"/>
  <c r="P3" i="14" s="1"/>
  <c r="G21" i="7"/>
  <c r="P4" i="14" s="1"/>
  <c r="I21" i="7"/>
  <c r="P5" i="14" s="1"/>
  <c r="K21" i="7"/>
  <c r="P6" i="14" s="1"/>
  <c r="M21" i="7"/>
  <c r="P7" i="14" s="1"/>
  <c r="O21" i="7"/>
  <c r="P8" i="14" s="1"/>
  <c r="Q21" i="7"/>
  <c r="P9" i="14" s="1"/>
  <c r="S21" i="7"/>
  <c r="P10" i="14" s="1"/>
  <c r="U21" i="7"/>
  <c r="P11" i="14" s="1"/>
  <c r="W21" i="7"/>
  <c r="P12" i="14" s="1"/>
  <c r="Y21" i="7"/>
  <c r="P13" i="14" s="1"/>
  <c r="AA21" i="7"/>
  <c r="P14" i="14" s="1"/>
  <c r="AC21" i="7"/>
  <c r="P15" i="14" s="1"/>
  <c r="E24" i="7"/>
  <c r="Q3" i="14" s="1"/>
  <c r="G24" i="7"/>
  <c r="Q4" i="14" s="1"/>
  <c r="I24" i="7"/>
  <c r="Q5" i="14" s="1"/>
  <c r="K24" i="7"/>
  <c r="Q6" i="14" s="1"/>
  <c r="M24" i="7"/>
  <c r="Q7" i="14" s="1"/>
  <c r="O24" i="7"/>
  <c r="Q8" i="14" s="1"/>
  <c r="Q24" i="7"/>
  <c r="Q9" i="14" s="1"/>
  <c r="S24" i="7"/>
  <c r="Q10" i="14" s="1"/>
  <c r="U24" i="7"/>
  <c r="Q11" i="14" s="1"/>
  <c r="W24" i="7"/>
  <c r="Q12" i="14" s="1"/>
  <c r="Y24" i="7"/>
  <c r="Q13" i="14" s="1"/>
  <c r="AA24" i="7"/>
  <c r="Q14" i="14" s="1"/>
  <c r="AC24" i="7"/>
  <c r="Q15" i="14" s="1"/>
  <c r="E25" i="7"/>
  <c r="R3" i="14" s="1"/>
  <c r="G25" i="7"/>
  <c r="R4" i="14" s="1"/>
  <c r="I25" i="7"/>
  <c r="R5" i="14" s="1"/>
  <c r="K25" i="7"/>
  <c r="R6" i="14" s="1"/>
  <c r="M25" i="7"/>
  <c r="R7" i="14" s="1"/>
  <c r="O25" i="7"/>
  <c r="R8" i="14" s="1"/>
  <c r="Q25" i="7"/>
  <c r="R9" i="14" s="1"/>
  <c r="S25" i="7"/>
  <c r="R10" i="14" s="1"/>
  <c r="U25" i="7"/>
  <c r="R11" i="14" s="1"/>
  <c r="W25" i="7"/>
  <c r="R12" i="14" s="1"/>
  <c r="Y25" i="7"/>
  <c r="R13" i="14" s="1"/>
  <c r="AA25" i="7"/>
  <c r="R14" i="14" s="1"/>
  <c r="AC25" i="7"/>
  <c r="R15" i="14" s="1"/>
  <c r="E28" i="7"/>
  <c r="S3" i="14" s="1"/>
  <c r="G28" i="7"/>
  <c r="S4" i="14" s="1"/>
  <c r="I28" i="7"/>
  <c r="S5" i="14" s="1"/>
  <c r="K28" i="7"/>
  <c r="S6" i="14" s="1"/>
  <c r="M28" i="7"/>
  <c r="S7" i="14" s="1"/>
  <c r="O28" i="7"/>
  <c r="S8" i="14" s="1"/>
  <c r="Q28" i="7"/>
  <c r="S9" i="14" s="1"/>
  <c r="S28" i="7"/>
  <c r="S10" i="14" s="1"/>
  <c r="U28" i="7"/>
  <c r="S11" i="14" s="1"/>
  <c r="W28" i="7"/>
  <c r="S12" i="14" s="1"/>
  <c r="Y28" i="7"/>
  <c r="S13" i="14" s="1"/>
  <c r="AA28" i="7"/>
  <c r="S14" i="14" s="1"/>
  <c r="AC28" i="7"/>
  <c r="S15" i="14" s="1"/>
  <c r="E29" i="7"/>
  <c r="T3" i="14" s="1"/>
  <c r="G29" i="7"/>
  <c r="T4" i="14" s="1"/>
  <c r="I29" i="7"/>
  <c r="T5" i="14" s="1"/>
  <c r="K29" i="7"/>
  <c r="T6" i="14" s="1"/>
  <c r="M29" i="7"/>
  <c r="T7" i="14" s="1"/>
  <c r="O29" i="7"/>
  <c r="T8" i="14" s="1"/>
  <c r="Q29" i="7"/>
  <c r="T9" i="14" s="1"/>
  <c r="S29" i="7"/>
  <c r="T10" i="14" s="1"/>
  <c r="U29" i="7"/>
  <c r="T11" i="14" s="1"/>
  <c r="W29" i="7"/>
  <c r="T12" i="14" s="1"/>
  <c r="Y29" i="7"/>
  <c r="T13" i="14" s="1"/>
  <c r="AA29" i="7"/>
  <c r="T14" i="14" s="1"/>
  <c r="AC29" i="7"/>
  <c r="T15" i="14" s="1"/>
  <c r="E32" i="7"/>
  <c r="U3" i="14" s="1"/>
  <c r="G32" i="7"/>
  <c r="U4" i="14" s="1"/>
  <c r="I32" i="7"/>
  <c r="U5" i="14" s="1"/>
  <c r="K32" i="7"/>
  <c r="U6" i="14" s="1"/>
  <c r="M32" i="7"/>
  <c r="U7" i="14" s="1"/>
  <c r="O32" i="7"/>
  <c r="U8" i="14" s="1"/>
  <c r="Q32" i="7"/>
  <c r="U9" i="14" s="1"/>
  <c r="S32" i="7"/>
  <c r="U10" i="14" s="1"/>
  <c r="U32" i="7"/>
  <c r="U11" i="14" s="1"/>
  <c r="W32" i="7"/>
  <c r="U12" i="14" s="1"/>
  <c r="Y32" i="7"/>
  <c r="U13" i="14" s="1"/>
  <c r="AA32" i="7"/>
  <c r="U14" i="14" s="1"/>
  <c r="AC32" i="7"/>
  <c r="U15" i="14" s="1"/>
  <c r="E33" i="7"/>
  <c r="V3" i="14" s="1"/>
  <c r="G33" i="7"/>
  <c r="V4" i="14" s="1"/>
  <c r="I33" i="7"/>
  <c r="V5" i="14" s="1"/>
  <c r="K33" i="7"/>
  <c r="V6" i="14" s="1"/>
  <c r="M33" i="7"/>
  <c r="V7" i="14" s="1"/>
  <c r="O33" i="7"/>
  <c r="V8" i="14" s="1"/>
  <c r="Q33" i="7"/>
  <c r="V9" i="14" s="1"/>
  <c r="S33" i="7"/>
  <c r="V10" i="14" s="1"/>
  <c r="U33" i="7"/>
  <c r="V11" i="14" s="1"/>
  <c r="W33" i="7"/>
  <c r="V12" i="14" s="1"/>
  <c r="Y33" i="7"/>
  <c r="V13" i="14" s="1"/>
  <c r="AA33" i="7"/>
  <c r="V14" i="14" s="1"/>
  <c r="AC33" i="7"/>
  <c r="V15" i="14" s="1"/>
  <c r="B34" i="7"/>
  <c r="B30" i="7"/>
  <c r="B11" i="7"/>
  <c r="C33" i="7"/>
  <c r="V2" i="14" s="1"/>
  <c r="C32" i="7"/>
  <c r="C29" i="7"/>
  <c r="T2" i="14" s="1"/>
  <c r="C28" i="7"/>
  <c r="C25" i="7"/>
  <c r="C24" i="7"/>
  <c r="C21" i="7"/>
  <c r="C20" i="7"/>
  <c r="C17" i="7"/>
  <c r="C16" i="7"/>
  <c r="M2" i="14" s="1"/>
  <c r="C15" i="7"/>
  <c r="C14" i="7"/>
  <c r="C13" i="7"/>
  <c r="C7" i="7"/>
  <c r="F2" i="14" s="1"/>
  <c r="C8" i="7"/>
  <c r="C9" i="7"/>
  <c r="C10" i="7"/>
  <c r="I2" i="14" s="1"/>
  <c r="C6" i="7"/>
  <c r="W2" i="12"/>
  <c r="BO34" i="7" l="1"/>
  <c r="K2" i="12"/>
  <c r="BO11" i="7"/>
  <c r="BO30" i="7"/>
  <c r="BO22" i="7"/>
  <c r="BO26" i="7"/>
  <c r="BP8" i="7"/>
  <c r="BQ8" i="7" s="1"/>
  <c r="BT8" i="7"/>
  <c r="BV8" i="7"/>
  <c r="BX8" i="7"/>
  <c r="BR8" i="7"/>
  <c r="BX9" i="7"/>
  <c r="BP9" i="7"/>
  <c r="BQ9" i="7" s="1"/>
  <c r="BR9" i="7"/>
  <c r="BT9" i="7"/>
  <c r="BV9" i="7"/>
  <c r="K2" i="14"/>
  <c r="BT14" i="7"/>
  <c r="BV14" i="7"/>
  <c r="BX14" i="7"/>
  <c r="BR14" i="7"/>
  <c r="BP14" i="7"/>
  <c r="BQ14" i="7" s="1"/>
  <c r="BR21" i="7"/>
  <c r="BP21" i="7"/>
  <c r="BQ21" i="7" s="1"/>
  <c r="BT21" i="7"/>
  <c r="BX21" i="7"/>
  <c r="BV21" i="7"/>
  <c r="T2" i="12"/>
  <c r="BM22" i="7"/>
  <c r="BN22" i="7" s="1"/>
  <c r="BW22" i="7"/>
  <c r="BS22" i="7"/>
  <c r="BU22" i="7"/>
  <c r="BL22" i="7"/>
  <c r="BV7" i="7"/>
  <c r="BP7" i="7"/>
  <c r="BQ7" i="7" s="1"/>
  <c r="BX7" i="7"/>
  <c r="BT7" i="7"/>
  <c r="BR7" i="7"/>
  <c r="BW34" i="7"/>
  <c r="BL34" i="7"/>
  <c r="BS34" i="7"/>
  <c r="BU34" i="7"/>
  <c r="BM34" i="7"/>
  <c r="BN34" i="7" s="1"/>
  <c r="BW26" i="7"/>
  <c r="BL26" i="7"/>
  <c r="BS26" i="7"/>
  <c r="BM26" i="7"/>
  <c r="BN26" i="7" s="1"/>
  <c r="BU26" i="7"/>
  <c r="BU30" i="7"/>
  <c r="BS30" i="7"/>
  <c r="BL30" i="7"/>
  <c r="BW30" i="7"/>
  <c r="BM30" i="7"/>
  <c r="BN30" i="7" s="1"/>
  <c r="BT25" i="7"/>
  <c r="BV25" i="7"/>
  <c r="BP25" i="7"/>
  <c r="BQ25" i="7" s="1"/>
  <c r="BX25" i="7"/>
  <c r="BR25" i="7"/>
  <c r="S2" i="14"/>
  <c r="BX28" i="7"/>
  <c r="BP28" i="7"/>
  <c r="BQ28" i="7" s="1"/>
  <c r="BR28" i="7"/>
  <c r="BT28" i="7"/>
  <c r="BV28" i="7"/>
  <c r="BP16" i="7"/>
  <c r="BQ16" i="7" s="1"/>
  <c r="BX16" i="7"/>
  <c r="BR16" i="7"/>
  <c r="BT16" i="7"/>
  <c r="BV16" i="7"/>
  <c r="G2" i="14"/>
  <c r="BT29" i="7"/>
  <c r="BV29" i="7"/>
  <c r="BR29" i="7"/>
  <c r="BP29" i="7"/>
  <c r="BQ29" i="7" s="1"/>
  <c r="BX29" i="7"/>
  <c r="L2" i="14"/>
  <c r="BX15" i="7"/>
  <c r="BP15" i="7"/>
  <c r="BQ15" i="7" s="1"/>
  <c r="BR15" i="7"/>
  <c r="BV15" i="7"/>
  <c r="BT15" i="7"/>
  <c r="AC2" i="12"/>
  <c r="N2" i="14"/>
  <c r="BV17" i="7"/>
  <c r="BX17" i="7"/>
  <c r="BP17" i="7"/>
  <c r="BQ17" i="7" s="1"/>
  <c r="BT17" i="7"/>
  <c r="BR17" i="7"/>
  <c r="U2" i="14"/>
  <c r="BX32" i="7"/>
  <c r="BP32" i="7"/>
  <c r="BQ32" i="7" s="1"/>
  <c r="BR32" i="7"/>
  <c r="BV32" i="7"/>
  <c r="BT32" i="7"/>
  <c r="Q2" i="14"/>
  <c r="BX24" i="7"/>
  <c r="BP24" i="7"/>
  <c r="BQ24" i="7" s="1"/>
  <c r="BR24" i="7"/>
  <c r="BT24" i="7"/>
  <c r="BV24" i="7"/>
  <c r="BR3" i="7"/>
  <c r="BP3" i="7"/>
  <c r="BX3" i="7"/>
  <c r="BV3" i="7"/>
  <c r="BT3" i="7"/>
  <c r="BR6" i="7"/>
  <c r="BT6" i="7"/>
  <c r="BV6" i="7"/>
  <c r="BP6" i="7"/>
  <c r="BQ6" i="7" s="1"/>
  <c r="BX6" i="7"/>
  <c r="BR13" i="7"/>
  <c r="BT13" i="7"/>
  <c r="BV13" i="7"/>
  <c r="BP13" i="7"/>
  <c r="BQ13" i="7" s="1"/>
  <c r="BX13" i="7"/>
  <c r="BT33" i="7"/>
  <c r="BP33" i="7"/>
  <c r="BQ33" i="7" s="1"/>
  <c r="BV33" i="7"/>
  <c r="BX33" i="7"/>
  <c r="BR33" i="7"/>
  <c r="BT10" i="7"/>
  <c r="BV10" i="7"/>
  <c r="BR10" i="7"/>
  <c r="BX10" i="7"/>
  <c r="BP10" i="7"/>
  <c r="BQ10" i="7" s="1"/>
  <c r="O2" i="14"/>
  <c r="BV20" i="7"/>
  <c r="BX20" i="7"/>
  <c r="BP20" i="7"/>
  <c r="BQ20" i="7" s="1"/>
  <c r="BT20" i="7"/>
  <c r="BR20" i="7"/>
  <c r="BS11" i="7"/>
  <c r="BW11" i="7"/>
  <c r="BU11" i="7"/>
  <c r="BM11" i="7"/>
  <c r="BN11" i="7" s="1"/>
  <c r="BL11" i="7"/>
  <c r="E2" i="14"/>
  <c r="K3" i="12"/>
  <c r="AC7" i="12"/>
  <c r="J2" i="14"/>
  <c r="Z2" i="12"/>
  <c r="H2" i="14"/>
  <c r="P2" i="14"/>
  <c r="R2" i="14"/>
  <c r="BQ3" i="7" l="1"/>
</calcChain>
</file>

<file path=xl/sharedStrings.xml><?xml version="1.0" encoding="utf-8"?>
<sst xmlns="http://schemas.openxmlformats.org/spreadsheetml/2006/main" count="1718" uniqueCount="86">
  <si>
    <t>MEAN</t>
  </si>
  <si>
    <t>SD</t>
  </si>
  <si>
    <t>N</t>
  </si>
  <si>
    <t>–</t>
  </si>
  <si>
    <t>Body length</t>
  </si>
  <si>
    <t>Spine on leg I length</t>
  </si>
  <si>
    <t>Papilla on leg IV length</t>
  </si>
  <si>
    <t>Number of teeth on the collar</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</si>
  <si>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</si>
  <si>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</si>
  <si>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</si>
  <si>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</si>
  <si>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</si>
  <si>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</si>
  <si>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</si>
  <si>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</si>
  <si>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</si>
  <si>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</si>
  <si>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</si>
  <si>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</si>
  <si>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</si>
  <si>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</si>
  <si>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</si>
  <si>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</si>
  <si>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</si>
  <si>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</si>
  <si>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</si>
  <si>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</si>
  <si>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</si>
  <si>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</si>
  <si>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</si>
  <si>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</si>
  <si>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</si>
  <si>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</si>
  <si>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</si>
  <si>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</si>
  <si>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</si>
  <si>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</si>
  <si>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</si>
  <si>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</si>
  <si>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</si>
  <si>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</si>
  <si>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</si>
  <si>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</si>
  <si>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</si>
  <si>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</si>
  <si>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</si>
  <si>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</si>
  <si>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</si>
  <si>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</si>
  <si>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</si>
  <si>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</si>
  <si>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</si>
  <si>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</si>
  <si>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</si>
  <si>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</si>
  <si>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</si>
  <si>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</si>
  <si>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</si>
  <si>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</si>
  <si>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</si>
  <si>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</si>
  <si>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</si>
  <si>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</si>
  <si>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C</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</si>
  <si>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</si>
  <si>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</si>
  <si>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</si>
  <si>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</si>
  <si>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</si>
  <si>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</si>
  <si>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</si>
  <si>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</si>
  <si>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</si>
  <si>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</si>
  <si>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</si>
  <si>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</si>
  <si>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</si>
  <si>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</si>
  <si>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scabrocirrosus</t>
  </si>
  <si>
    <t>ZA.431</t>
  </si>
  <si>
    <t>YES</t>
  </si>
  <si>
    <r>
      <t>Katarzyna Von</t>
    </r>
    <r>
      <rPr>
        <b/>
        <sz val="16"/>
        <rFont val="Arial"/>
        <family val="2"/>
        <charset val="238"/>
      </rPr>
      <t>čina</t>
    </r>
  </si>
  <si>
    <t>15.11.2019</t>
  </si>
  <si>
    <t>1 (ALL)</t>
  </si>
  <si>
    <t>Allotype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</si>
</sst>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1"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37">
    <xf numFmtId="0" fontId="0" fillId="0" borderId="0" xfId="0"/>
    <xf numFmtId="1" fontId="12" fillId="0" borderId="1" xfId="0" applyNumberFormat="1" applyFont="1" applyFill="1" applyBorder="1" applyAlignment="1" applyProtection="1">
      <alignment horizontal="center" vertical="top"/>
    </xf>
    <xf numFmtId="164" fontId="12" fillId="0" borderId="2" xfId="0" applyNumberFormat="1" applyFont="1" applyFill="1" applyBorder="1" applyAlignment="1" applyProtection="1">
      <alignment horizontal="center" vertical="top"/>
    </xf>
    <xf numFmtId="164" fontId="12" fillId="2" borderId="3" xfId="0" applyNumberFormat="1" applyFont="1" applyFill="1" applyBorder="1" applyAlignment="1" applyProtection="1">
      <alignment horizontal="center" vertical="top"/>
    </xf>
    <xf numFmtId="164" fontId="12" fillId="0" borderId="1" xfId="0" applyNumberFormat="1" applyFont="1" applyFill="1" applyBorder="1" applyAlignment="1" applyProtection="1">
      <alignment horizontal="center" vertical="top"/>
    </xf>
    <xf numFmtId="0" fontId="13" fillId="0" borderId="1" xfId="0" applyFont="1" applyFill="1" applyBorder="1" applyAlignment="1" applyProtection="1">
      <alignment horizontal="right" vertical="top"/>
      <protection locked="0"/>
    </xf>
    <xf numFmtId="0" fontId="14" fillId="0" borderId="0"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0" fontId="14" fillId="0" borderId="1" xfId="0" applyFont="1" applyFill="1" applyBorder="1" applyAlignment="1" applyProtection="1">
      <alignment horizontal="center" vertical="top"/>
      <protection locked="0"/>
    </xf>
    <xf numFmtId="0" fontId="12" fillId="0" borderId="1"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top"/>
      <protection locked="0"/>
    </xf>
    <xf numFmtId="1" fontId="14" fillId="0" borderId="0" xfId="0" applyNumberFormat="1"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164" fontId="14" fillId="0" borderId="2" xfId="0" applyNumberFormat="1" applyFont="1" applyFill="1" applyBorder="1" applyAlignment="1" applyProtection="1">
      <alignment horizontal="center" vertical="top"/>
      <protection locked="0"/>
    </xf>
    <xf numFmtId="0" fontId="14" fillId="0" borderId="0" xfId="0" applyFont="1" applyFill="1" applyBorder="1" applyAlignment="1" applyProtection="1">
      <alignment horizontal="left" vertical="top"/>
      <protection locked="0"/>
    </xf>
    <xf numFmtId="0" fontId="14" fillId="0" borderId="4" xfId="0" applyFont="1" applyFill="1" applyBorder="1" applyAlignment="1" applyProtection="1">
      <alignment horizontal="left" vertical="top"/>
      <protection locked="0"/>
    </xf>
    <xf numFmtId="164" fontId="14" fillId="2" borderId="3" xfId="0" applyNumberFormat="1" applyFont="1" applyFill="1" applyBorder="1" applyAlignment="1" applyProtection="1">
      <alignment horizontal="center" vertical="top"/>
      <protection locked="0"/>
    </xf>
    <xf numFmtId="164" fontId="14" fillId="0" borderId="5" xfId="0" applyNumberFormat="1" applyFont="1" applyFill="1" applyBorder="1" applyAlignment="1" applyProtection="1">
      <alignment horizontal="center" vertical="top"/>
      <protection locked="0"/>
    </xf>
    <xf numFmtId="164" fontId="14" fillId="0" borderId="1" xfId="0" applyNumberFormat="1" applyFont="1" applyFill="1" applyBorder="1" applyAlignment="1" applyProtection="1">
      <alignment horizontal="center" vertical="top"/>
      <protection locked="0"/>
    </xf>
    <xf numFmtId="1" fontId="14" fillId="0" borderId="6" xfId="0" applyNumberFormat="1" applyFont="1" applyFill="1" applyBorder="1" applyAlignment="1" applyProtection="1">
      <alignment horizontal="center" vertical="top"/>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center"/>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left" vertical="center"/>
    </xf>
    <xf numFmtId="1" fontId="14" fillId="0" borderId="8"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center" vertical="center"/>
    </xf>
    <xf numFmtId="1" fontId="15" fillId="0" borderId="9" xfId="0" applyNumberFormat="1" applyFont="1" applyFill="1" applyBorder="1" applyAlignment="1" applyProtection="1">
      <alignment horizontal="center" vertical="center"/>
    </xf>
    <xf numFmtId="0" fontId="14" fillId="0" borderId="6" xfId="0" applyFont="1" applyFill="1" applyBorder="1" applyAlignment="1" applyProtection="1">
      <alignment horizontal="center" vertical="top"/>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0" xfId="0" applyNumberFormat="1" applyFont="1" applyFill="1" applyBorder="1" applyAlignment="1" applyProtection="1">
      <alignment horizontal="left" vertical="center"/>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left" vertical="center"/>
    </xf>
    <xf numFmtId="164" fontId="14" fillId="0" borderId="8"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center" vertical="center"/>
    </xf>
    <xf numFmtId="164" fontId="15" fillId="0" borderId="9" xfId="0" applyNumberFormat="1" applyFont="1" applyFill="1" applyBorder="1" applyAlignment="1" applyProtection="1">
      <alignment horizontal="center" vertical="center"/>
    </xf>
    <xf numFmtId="9" fontId="14" fillId="0" borderId="0" xfId="3" applyFont="1" applyFill="1" applyBorder="1" applyAlignment="1" applyProtection="1">
      <alignment horizontal="right" vertical="center"/>
    </xf>
    <xf numFmtId="9" fontId="14" fillId="0" borderId="0" xfId="3" applyFont="1" applyFill="1" applyBorder="1" applyAlignment="1" applyProtection="1">
      <alignment horizontal="left" vertical="center"/>
    </xf>
    <xf numFmtId="9" fontId="14" fillId="0" borderId="8" xfId="3" applyFont="1" applyFill="1" applyBorder="1" applyAlignment="1" applyProtection="1">
      <alignment horizontal="center" vertical="center"/>
    </xf>
    <xf numFmtId="9" fontId="14" fillId="0" borderId="0" xfId="3" applyFont="1" applyFill="1" applyBorder="1" applyAlignment="1" applyProtection="1">
      <alignment horizontal="center" vertical="center"/>
    </xf>
    <xf numFmtId="0" fontId="14" fillId="0" borderId="10" xfId="0" applyFont="1" applyFill="1" applyBorder="1" applyAlignment="1" applyProtection="1">
      <alignment horizontal="center" vertical="top"/>
    </xf>
    <xf numFmtId="9" fontId="14" fillId="0" borderId="11" xfId="3"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9" fontId="14" fillId="0" borderId="12" xfId="3" applyFont="1" applyFill="1" applyBorder="1" applyAlignment="1" applyProtection="1">
      <alignment horizontal="left" vertical="center"/>
    </xf>
    <xf numFmtId="1" fontId="15" fillId="0" borderId="12" xfId="0" applyNumberFormat="1"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1" fontId="15" fillId="0" borderId="13" xfId="0" applyNumberFormat="1" applyFont="1" applyFill="1" applyBorder="1" applyAlignment="1" applyProtection="1">
      <alignment horizontal="left" vertical="center"/>
    </xf>
    <xf numFmtId="9" fontId="14" fillId="0" borderId="11" xfId="3" applyFont="1" applyFill="1" applyBorder="1" applyAlignment="1" applyProtection="1">
      <alignment horizontal="center" vertical="center"/>
    </xf>
    <xf numFmtId="1" fontId="15" fillId="0" borderId="13" xfId="0" applyNumberFormat="1" applyFont="1" applyFill="1" applyBorder="1" applyAlignment="1" applyProtection="1">
      <alignment horizontal="center" vertical="center"/>
    </xf>
    <xf numFmtId="9" fontId="14" fillId="0" borderId="12" xfId="3" applyFont="1" applyFill="1" applyBorder="1" applyAlignment="1" applyProtection="1">
      <alignment horizontal="center" vertical="center"/>
    </xf>
    <xf numFmtId="1" fontId="15" fillId="0" borderId="14"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top" wrapText="1"/>
    </xf>
    <xf numFmtId="0" fontId="14" fillId="0" borderId="0" xfId="0" applyFont="1" applyFill="1" applyBorder="1" applyAlignment="1" applyProtection="1">
      <alignment horizontal="left" vertical="top"/>
    </xf>
    <xf numFmtId="0" fontId="14" fillId="0" borderId="0"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3"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6" fillId="0" borderId="17"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7"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8" fillId="3" borderId="18" xfId="2" applyFont="1" applyFill="1" applyBorder="1" applyAlignment="1">
      <alignment horizontal="center" vertical="top" wrapText="1"/>
    </xf>
    <xf numFmtId="0" fontId="19" fillId="3" borderId="19" xfId="2" applyFont="1" applyFill="1" applyBorder="1" applyAlignment="1">
      <alignment horizontal="left" vertical="top" wrapText="1"/>
    </xf>
    <xf numFmtId="0" fontId="18" fillId="3" borderId="20" xfId="2" applyFont="1" applyFill="1" applyBorder="1" applyAlignment="1">
      <alignment horizontal="center" vertical="top" wrapText="1"/>
    </xf>
    <xf numFmtId="0" fontId="19" fillId="3" borderId="21" xfId="2" applyFont="1" applyFill="1" applyBorder="1" applyAlignment="1">
      <alignment horizontal="left" vertical="top" wrapText="1"/>
    </xf>
    <xf numFmtId="0" fontId="19" fillId="3" borderId="22" xfId="2" applyFont="1" applyFill="1" applyBorder="1" applyAlignment="1">
      <alignment horizontal="left" vertical="top" wrapText="1"/>
    </xf>
    <xf numFmtId="0" fontId="20" fillId="4" borderId="20" xfId="2" applyFont="1" applyFill="1" applyBorder="1" applyAlignment="1">
      <alignment horizontal="center" vertical="top" wrapText="1"/>
    </xf>
    <xf numFmtId="0" fontId="18"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4" fillId="0" borderId="1" xfId="0" applyFont="1" applyFill="1" applyBorder="1" applyAlignment="1" applyProtection="1">
      <alignment horizontal="center" vertical="top" wrapText="1"/>
      <protection locked="0"/>
    </xf>
    <xf numFmtId="0" fontId="19" fillId="4" borderId="22" xfId="0" applyFont="1" applyFill="1" applyBorder="1" applyAlignment="1">
      <alignment horizontal="left" vertical="top" wrapText="1"/>
    </xf>
    <xf numFmtId="1" fontId="14" fillId="0" borderId="0" xfId="0" applyNumberFormat="1" applyFont="1" applyFill="1" applyBorder="1" applyAlignment="1">
      <alignment horizontal="center" vertical="center"/>
    </xf>
    <xf numFmtId="0" fontId="14" fillId="5" borderId="0" xfId="0" applyFont="1" applyFill="1" applyBorder="1" applyAlignment="1">
      <alignment vertical="top"/>
    </xf>
    <xf numFmtId="9" fontId="22" fillId="5" borderId="32" xfId="3" applyFont="1" applyFill="1" applyBorder="1" applyAlignment="1">
      <alignment horizontal="center"/>
    </xf>
    <xf numFmtId="164" fontId="23" fillId="5" borderId="32" xfId="0" applyNumberFormat="1" applyFont="1" applyFill="1" applyBorder="1" applyAlignment="1">
      <alignment horizontal="center"/>
    </xf>
    <xf numFmtId="9" fontId="17" fillId="5" borderId="32" xfId="3" applyFont="1" applyFill="1" applyBorder="1" applyAlignment="1">
      <alignment horizontal="center"/>
    </xf>
    <xf numFmtId="164" fontId="12" fillId="5" borderId="32" xfId="0" applyNumberFormat="1" applyFont="1" applyFill="1" applyBorder="1" applyAlignment="1">
      <alignment horizontal="center"/>
    </xf>
    <xf numFmtId="0" fontId="14" fillId="0" borderId="0" xfId="0" applyFont="1" applyFill="1" applyBorder="1" applyAlignment="1">
      <alignment horizontal="center"/>
    </xf>
    <xf numFmtId="0" fontId="14" fillId="0" borderId="0" xfId="0" applyFont="1" applyFill="1" applyBorder="1" applyAlignment="1">
      <alignment horizontal="left"/>
    </xf>
    <xf numFmtId="0" fontId="14" fillId="0" borderId="0" xfId="0" applyFont="1" applyFill="1" applyBorder="1" applyAlignment="1">
      <alignment horizontal="center"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center" vertical="center"/>
    </xf>
    <xf numFmtId="164" fontId="15" fillId="0" borderId="0" xfId="0" applyNumberFormat="1" applyFont="1" applyFill="1" applyBorder="1" applyAlignment="1">
      <alignment horizontal="left" vertical="center"/>
    </xf>
    <xf numFmtId="164" fontId="14"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0" fontId="24" fillId="6" borderId="0" xfId="5" applyFont="1" applyFill="1" applyAlignment="1">
      <alignment vertical="top"/>
    </xf>
    <xf numFmtId="0" fontId="25" fillId="7" borderId="0" xfId="5" applyFont="1" applyFill="1"/>
    <xf numFmtId="49" fontId="26" fillId="6" borderId="0" xfId="5" applyNumberFormat="1" applyFont="1" applyFill="1" applyAlignment="1">
      <alignment horizontal="right" vertical="top"/>
    </xf>
    <xf numFmtId="49" fontId="27" fillId="6" borderId="0" xfId="5" applyNumberFormat="1" applyFont="1" applyFill="1" applyAlignment="1">
      <alignment horizontal="right" vertical="top"/>
    </xf>
    <xf numFmtId="0" fontId="24" fillId="7" borderId="0" xfId="5" applyFont="1" applyFill="1" applyAlignment="1">
      <alignment vertical="top"/>
    </xf>
    <xf numFmtId="49" fontId="27"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8" fillId="3" borderId="33" xfId="1" applyFont="1" applyFill="1" applyBorder="1" applyAlignment="1" applyProtection="1">
      <alignment horizontal="left" vertical="top" wrapText="1"/>
    </xf>
    <xf numFmtId="0" fontId="21" fillId="3" borderId="24" xfId="2" applyFont="1" applyFill="1" applyBorder="1" applyAlignment="1">
      <alignment horizontal="center" vertical="center" wrapText="1"/>
    </xf>
    <xf numFmtId="0" fontId="21" fillId="3" borderId="25" xfId="2" applyFont="1" applyFill="1" applyBorder="1" applyAlignment="1">
      <alignment horizontal="center" vertical="center" wrapText="1"/>
    </xf>
    <xf numFmtId="0" fontId="13" fillId="0" borderId="26" xfId="0" applyFont="1" applyFill="1" applyBorder="1" applyAlignment="1" applyProtection="1">
      <alignment horizontal="center" vertical="top"/>
    </xf>
    <xf numFmtId="0" fontId="13" fillId="0" borderId="27" xfId="0" applyFont="1" applyFill="1" applyBorder="1" applyAlignment="1" applyProtection="1">
      <alignment horizontal="center" vertical="top"/>
    </xf>
    <xf numFmtId="0" fontId="13" fillId="0" borderId="28" xfId="0" applyFont="1" applyFill="1" applyBorder="1" applyAlignment="1" applyProtection="1">
      <alignment horizontal="center" vertical="top"/>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3" fillId="0" borderId="29" xfId="0" applyFont="1" applyFill="1" applyBorder="1" applyAlignment="1" applyProtection="1">
      <alignment horizontal="left" vertical="top"/>
    </xf>
    <xf numFmtId="0" fontId="13" fillId="0" borderId="17" xfId="0" applyFont="1" applyFill="1" applyBorder="1" applyAlignment="1" applyProtection="1">
      <alignment horizontal="left" vertical="top"/>
    </xf>
    <xf numFmtId="0" fontId="13" fillId="0" borderId="30" xfId="0" applyFont="1" applyFill="1" applyBorder="1" applyAlignment="1" applyProtection="1">
      <alignment horizontal="center" vertical="top"/>
    </xf>
    <xf numFmtId="0" fontId="13" fillId="0" borderId="31" xfId="0" applyFont="1" applyFill="1" applyBorder="1" applyAlignment="1" applyProtection="1">
      <alignment horizontal="center" vertical="top"/>
    </xf>
    <xf numFmtId="0" fontId="13" fillId="0" borderId="1" xfId="0" applyFont="1" applyFill="1" applyBorder="1" applyAlignment="1" applyProtection="1">
      <alignment horizontal="center" vertical="top"/>
      <protection locked="0"/>
    </xf>
    <xf numFmtId="1" fontId="13"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3" t="s">
        <v>41</v>
      </c>
      <c r="C2" s="124"/>
    </row>
    <row r="3" spans="2:3" ht="15.75" x14ac:dyDescent="0.2">
      <c r="B3" s="71">
        <v>1</v>
      </c>
      <c r="C3" s="72" t="s">
        <v>47</v>
      </c>
    </row>
    <row r="4" spans="2:3" ht="63" x14ac:dyDescent="0.2">
      <c r="B4" s="73">
        <v>2</v>
      </c>
      <c r="C4" s="74" t="s">
        <v>45</v>
      </c>
    </row>
    <row r="5" spans="2:3" ht="47.25" x14ac:dyDescent="0.2">
      <c r="B5" s="71">
        <v>3</v>
      </c>
      <c r="C5" s="74" t="s">
        <v>68</v>
      </c>
    </row>
    <row r="6" spans="2:3" ht="47.25" x14ac:dyDescent="0.2">
      <c r="B6" s="73">
        <v>4</v>
      </c>
      <c r="C6" s="74" t="s">
        <v>46</v>
      </c>
    </row>
    <row r="7" spans="2:3" ht="31.5" x14ac:dyDescent="0.2">
      <c r="B7" s="71">
        <v>5</v>
      </c>
      <c r="C7" s="74" t="s">
        <v>44</v>
      </c>
    </row>
    <row r="8" spans="2:3" ht="31.5" x14ac:dyDescent="0.2">
      <c r="B8" s="73">
        <v>6</v>
      </c>
      <c r="C8" s="74" t="s">
        <v>48</v>
      </c>
    </row>
    <row r="9" spans="2:3" ht="31.5" x14ac:dyDescent="0.2">
      <c r="B9" s="71">
        <v>7</v>
      </c>
      <c r="C9" s="75" t="s">
        <v>42</v>
      </c>
    </row>
    <row r="10" spans="2:3" ht="78.75" x14ac:dyDescent="0.2">
      <c r="B10" s="76">
        <v>8</v>
      </c>
      <c r="C10" s="83" t="s">
        <v>69</v>
      </c>
    </row>
    <row r="11" spans="2:3" ht="16.5" thickBot="1" x14ac:dyDescent="0.25">
      <c r="B11" s="77">
        <v>9</v>
      </c>
      <c r="C11" s="122" t="s">
        <v>43</v>
      </c>
    </row>
    <row r="14" spans="2:3" x14ac:dyDescent="0.2">
      <c r="C14" s="118"/>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V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2" sqref="I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49</v>
      </c>
      <c r="B1" s="81" t="s">
        <v>50</v>
      </c>
      <c r="C1" s="67" t="s">
        <v>34</v>
      </c>
      <c r="D1" s="82" t="s">
        <v>4</v>
      </c>
      <c r="E1" s="82" t="s">
        <v>35</v>
      </c>
      <c r="F1" s="82" t="s">
        <v>36</v>
      </c>
      <c r="G1" s="82" t="s">
        <v>37</v>
      </c>
      <c r="H1" s="82" t="s">
        <v>38</v>
      </c>
      <c r="I1" s="82" t="s">
        <v>39</v>
      </c>
      <c r="J1" s="82" t="s">
        <v>62</v>
      </c>
      <c r="K1" s="82" t="s">
        <v>64</v>
      </c>
      <c r="L1" s="82" t="s">
        <v>63</v>
      </c>
      <c r="M1" s="82" t="s">
        <v>5</v>
      </c>
      <c r="N1" s="82" t="s">
        <v>6</v>
      </c>
      <c r="O1" s="82" t="s">
        <v>51</v>
      </c>
      <c r="P1" s="82" t="s">
        <v>52</v>
      </c>
      <c r="Q1" s="82" t="s">
        <v>53</v>
      </c>
      <c r="R1" s="82" t="s">
        <v>54</v>
      </c>
      <c r="S1" s="82" t="s">
        <v>55</v>
      </c>
      <c r="T1" s="82" t="s">
        <v>56</v>
      </c>
      <c r="U1" s="82" t="s">
        <v>57</v>
      </c>
      <c r="V1" s="82" t="s">
        <v>58</v>
      </c>
    </row>
    <row r="2" spans="1:22" ht="25.5" x14ac:dyDescent="0.2">
      <c r="A2" s="119" t="str">
        <f>'males_stats (μm)'!A$2</f>
        <v>Echiniscus scabrocirrosus</v>
      </c>
      <c r="B2" s="121" t="str">
        <f>'males_stats (μm)'!B$2</f>
        <v>ZA.431</v>
      </c>
      <c r="C2" s="99" t="str">
        <f>males!B1</f>
        <v>1 (ALL)</v>
      </c>
      <c r="D2" s="101">
        <f>IF(males!C3&gt;0,males!C3,"")</f>
        <v>576.05118829981711</v>
      </c>
      <c r="E2" s="110">
        <f>IF(males!C6&gt;0,males!C6,"")</f>
        <v>31.809872029250453</v>
      </c>
      <c r="F2" s="110">
        <f>IF(males!C7&gt;0,males!C7,"")</f>
        <v>18.281535648994517</v>
      </c>
      <c r="G2" s="110">
        <f>IF(males!C8&gt;0,males!C8,"")</f>
        <v>43.875685557586834</v>
      </c>
      <c r="H2" s="110">
        <f>IF(males!C9&gt;0,males!C9,"")</f>
        <v>11.517367458866543</v>
      </c>
      <c r="I2" s="110">
        <f>IF(males!C10&gt;0,males!C10,"")</f>
        <v>95.612431444241309</v>
      </c>
      <c r="J2" s="110">
        <f>IF(males!C13&gt;0,males!C13,"")</f>
        <v>242.41316270566725</v>
      </c>
      <c r="K2" s="110">
        <f>IF(males!C14&gt;0,males!C14,"")</f>
        <v>165.44789762340037</v>
      </c>
      <c r="L2" s="110">
        <f>IF(males!C15&gt;0,males!C15,"")</f>
        <v>261.24314442413163</v>
      </c>
      <c r="M2" s="110">
        <f>IF(males!C16&gt;0,males!C16,"")</f>
        <v>7.4954296160877512</v>
      </c>
      <c r="N2" s="110">
        <f>IF(males!C17&gt;0,males!C17,"")</f>
        <v>12</v>
      </c>
      <c r="O2" s="110">
        <f>IF(males!C20&gt;0,males!C20,"")</f>
        <v>28.702010968921389</v>
      </c>
      <c r="P2" s="110">
        <f>IF(males!C21&gt;0,males!C21,"")</f>
        <v>6.2157221206581346</v>
      </c>
      <c r="Q2" s="110">
        <f>IF(males!C24&gt;0,males!C24,"")</f>
        <v>27.97074954296161</v>
      </c>
      <c r="R2" s="110">
        <f>IF(males!C25&gt;0,males!C25,"")</f>
        <v>6.7641681901279709</v>
      </c>
      <c r="S2" s="110">
        <f>IF(males!C28&gt;0,males!C28,"")</f>
        <v>28.336380255941496</v>
      </c>
      <c r="T2" s="111">
        <f>IF(males!C29&gt;0,males!C29,"")</f>
        <v>6.0329067641681897</v>
      </c>
      <c r="U2" s="111" t="str">
        <f>IF(males!C32&gt;0,males!C32,"")</f>
        <v/>
      </c>
      <c r="V2" s="111" t="str">
        <f>IF(males!C33&gt;0,males!C33,"")</f>
        <v/>
      </c>
    </row>
    <row r="3" spans="1:22" ht="25.5" x14ac:dyDescent="0.2">
      <c r="A3" s="119" t="str">
        <f>'males_stats (μm)'!A$2</f>
        <v>Echiniscus scabrocirrosus</v>
      </c>
      <c r="B3" s="121" t="str">
        <f>'males_stats (μm)'!B$2</f>
        <v>ZA.431</v>
      </c>
      <c r="C3" s="99">
        <f>males!D1</f>
        <v>2</v>
      </c>
      <c r="D3" s="101">
        <f>IF(males!E3&gt;0,males!E3,"")</f>
        <v>580.76923076923083</v>
      </c>
      <c r="E3" s="111" t="str">
        <f>IF(males!E6&gt;0,males!E6,"")</f>
        <v/>
      </c>
      <c r="F3" s="111">
        <f>IF(males!E7&gt;0,males!E7,"")</f>
        <v>20.299145299145298</v>
      </c>
      <c r="G3" s="111">
        <f>IF(males!E8&gt;0,males!E8,"")</f>
        <v>38.888888888888893</v>
      </c>
      <c r="H3" s="111">
        <f>IF(males!E9&gt;0,males!E9,"")</f>
        <v>18.376068376068378</v>
      </c>
      <c r="I3" s="111">
        <f>IF(males!E10&gt;0,males!E10,"")</f>
        <v>91.666666666666671</v>
      </c>
      <c r="J3" s="111">
        <f>IF(males!E13&gt;0,males!E13,"")</f>
        <v>294.87179487179492</v>
      </c>
      <c r="K3" s="111">
        <f>IF(males!E14&gt;0,males!E14,"")</f>
        <v>139.10256410256409</v>
      </c>
      <c r="L3" s="111" t="str">
        <f>IF(males!E15&gt;0,males!E15,"")</f>
        <v/>
      </c>
      <c r="M3" s="111">
        <f>IF(males!E16&gt;0,males!E16,"")</f>
        <v>6.6239316239316244</v>
      </c>
      <c r="N3" s="111">
        <f>IF(males!E17&gt;0,males!E17,"")</f>
        <v>9.1880341880341891</v>
      </c>
      <c r="O3" s="111">
        <f>IF(males!E20&gt;0,males!E20,"")</f>
        <v>31.410256410256409</v>
      </c>
      <c r="P3" s="111">
        <f>IF(males!E21&gt;0,males!E21,"")</f>
        <v>7.6923076923076925</v>
      </c>
      <c r="Q3" s="111">
        <f>IF(males!E24&gt;0,males!E24,"")</f>
        <v>31.837606837606842</v>
      </c>
      <c r="R3" s="111">
        <f>IF(males!E25&gt;0,males!E25,"")</f>
        <v>7.2649572649572658</v>
      </c>
      <c r="S3" s="111">
        <f>IF(males!E28&gt;0,males!E28,"")</f>
        <v>31.623931623931629</v>
      </c>
      <c r="T3" s="111">
        <f>IF(males!E29&gt;0,males!E29,"")</f>
        <v>6.6239316239316244</v>
      </c>
      <c r="U3" s="111" t="str">
        <f>IF(males!E32&gt;0,males!E32,"")</f>
        <v/>
      </c>
      <c r="V3" s="111" t="str">
        <f>IF(males!E33&gt;0,males!E33,"")</f>
        <v/>
      </c>
    </row>
    <row r="4" spans="1:22" ht="25.5" x14ac:dyDescent="0.2">
      <c r="A4" s="119" t="str">
        <f>'males_stats (μm)'!A$2</f>
        <v>Echiniscus scabrocirrosus</v>
      </c>
      <c r="B4" s="121" t="str">
        <f>'males_stats (μm)'!B$2</f>
        <v>ZA.431</v>
      </c>
      <c r="C4" s="99">
        <f>males!F1</f>
        <v>3</v>
      </c>
      <c r="D4" s="101">
        <f>IF(males!G3&gt;0,males!G3,"")</f>
        <v>545.75892857142867</v>
      </c>
      <c r="E4" s="111">
        <f>IF(males!G6&gt;0,males!G6,"")</f>
        <v>31.026785714285715</v>
      </c>
      <c r="F4" s="111">
        <f>IF(males!G7&gt;0,males!G7,"")</f>
        <v>19.419642857142858</v>
      </c>
      <c r="G4" s="111">
        <f>IF(males!G8&gt;0,males!G8,"")</f>
        <v>39.955357142857139</v>
      </c>
      <c r="H4" s="111">
        <f>IF(males!G9&gt;0,males!G9,"")</f>
        <v>16.294642857142858</v>
      </c>
      <c r="I4" s="111">
        <f>IF(males!G10&gt;0,males!G10,"")</f>
        <v>102.90178571428572</v>
      </c>
      <c r="J4" s="111">
        <f>IF(males!G13&gt;0,males!G13,"")</f>
        <v>246.65178571428572</v>
      </c>
      <c r="K4" s="111">
        <f>IF(males!G14&gt;0,males!G14,"")</f>
        <v>147.32142857142858</v>
      </c>
      <c r="L4" s="111">
        <f>IF(males!G15&gt;0,males!G15,"")</f>
        <v>232.58928571428572</v>
      </c>
      <c r="M4" s="111" t="str">
        <f>IF(males!G16&gt;0,males!G16,"")</f>
        <v/>
      </c>
      <c r="N4" s="111">
        <f>IF(males!G17&gt;0,males!G17,"")</f>
        <v>8.258928571428573</v>
      </c>
      <c r="O4" s="111">
        <f>IF(males!G20&gt;0,males!G20,"")</f>
        <v>32.142857142857146</v>
      </c>
      <c r="P4" s="111">
        <f>IF(males!G21&gt;0,males!G21,"")</f>
        <v>6.25</v>
      </c>
      <c r="Q4" s="111">
        <f>IF(males!G24&gt;0,males!G24,"")</f>
        <v>31.919642857142861</v>
      </c>
      <c r="R4" s="111">
        <f>IF(males!G25&gt;0,males!G25,"")</f>
        <v>6.4732142857142865</v>
      </c>
      <c r="S4" s="111">
        <f>IF(males!G28&gt;0,males!G28,"")</f>
        <v>30.580357142857146</v>
      </c>
      <c r="T4" s="111">
        <f>IF(males!G29&gt;0,males!G29,"")</f>
        <v>6.4732142857142865</v>
      </c>
      <c r="U4" s="111">
        <f>IF(males!G32&gt;0,males!G32,"")</f>
        <v>38.839285714285715</v>
      </c>
      <c r="V4" s="111">
        <f>IF(males!G33&gt;0,males!G33,"")</f>
        <v>7.3660714285714288</v>
      </c>
    </row>
    <row r="5" spans="1:22" ht="25.5" x14ac:dyDescent="0.2">
      <c r="A5" s="119" t="str">
        <f>'males_stats (μm)'!A$2</f>
        <v>Echiniscus scabrocirrosus</v>
      </c>
      <c r="B5" s="121" t="str">
        <f>'males_stats (μm)'!B$2</f>
        <v>ZA.431</v>
      </c>
      <c r="C5" s="99">
        <f>males!H1</f>
        <v>4</v>
      </c>
      <c r="D5" s="101">
        <f>IF(males!I3&gt;0,males!I3,"")</f>
        <v>572.32323232323233</v>
      </c>
      <c r="E5" s="111">
        <f>IF(males!I6&gt;0,males!I6,"")</f>
        <v>25.252525252525253</v>
      </c>
      <c r="F5" s="111">
        <f>IF(males!I7&gt;0,males!I7,"")</f>
        <v>17.171717171717169</v>
      </c>
      <c r="G5" s="111">
        <f>IF(males!I8&gt;0,males!I8,"")</f>
        <v>35.151515151515149</v>
      </c>
      <c r="H5" s="111">
        <f>IF(males!I9&gt;0,males!I9,"")</f>
        <v>11.515151515151516</v>
      </c>
      <c r="I5" s="111">
        <f>IF(males!I10&gt;0,males!I10,"")</f>
        <v>86.464646464646449</v>
      </c>
      <c r="J5" s="111">
        <f>IF(males!I13&gt;0,males!I13,"")</f>
        <v>150.1010101010101</v>
      </c>
      <c r="K5" s="111">
        <f>IF(males!I14&gt;0,males!I14,"")</f>
        <v>98.98989898989899</v>
      </c>
      <c r="L5" s="111">
        <f>IF(males!I15&gt;0,males!I15,"")</f>
        <v>246.26262626262627</v>
      </c>
      <c r="M5" s="111">
        <f>IF(males!I16&gt;0,males!I16,"")</f>
        <v>6.0606060606060606</v>
      </c>
      <c r="N5" s="111">
        <f>IF(males!I17&gt;0,males!I17,"")</f>
        <v>7.6767676767676765</v>
      </c>
      <c r="O5" s="111">
        <f>IF(males!I20&gt;0,males!I20,"")</f>
        <v>27.878787878787882</v>
      </c>
      <c r="P5" s="111">
        <f>IF(males!I21&gt;0,males!I21,"")</f>
        <v>6.8686868686868685</v>
      </c>
      <c r="Q5" s="111" t="str">
        <f>IF(males!I24&gt;0,males!I24,"")</f>
        <v/>
      </c>
      <c r="R5" s="111" t="str">
        <f>IF(males!I25&gt;0,males!I25,"")</f>
        <v/>
      </c>
      <c r="S5" s="111">
        <f>IF(males!I28&gt;0,males!I28,"")</f>
        <v>26.666666666666668</v>
      </c>
      <c r="T5" s="111">
        <f>IF(males!I29&gt;0,males!I29,"")</f>
        <v>7.2727272727272725</v>
      </c>
      <c r="U5" s="111" t="str">
        <f>IF(males!I32&gt;0,males!I32,"")</f>
        <v/>
      </c>
      <c r="V5" s="111" t="str">
        <f>IF(males!I33&gt;0,males!I33,"")</f>
        <v/>
      </c>
    </row>
    <row r="6" spans="1:22" ht="25.5" x14ac:dyDescent="0.2">
      <c r="A6" s="119" t="str">
        <f>'males_stats (μm)'!A$2</f>
        <v>Echiniscus scabrocirrosus</v>
      </c>
      <c r="B6" s="121" t="str">
        <f>'males_stats (μm)'!B$2</f>
        <v>ZA.431</v>
      </c>
      <c r="C6" s="99">
        <f>males!J1</f>
        <v>5</v>
      </c>
      <c r="D6" s="101">
        <f>IF(males!K3&gt;0,males!K3,"")</f>
        <v>534.08071748878911</v>
      </c>
      <c r="E6" s="111">
        <f>IF(males!K6&gt;0,males!K6,"")</f>
        <v>25.336322869955158</v>
      </c>
      <c r="F6" s="111">
        <f>IF(males!K7&gt;0,males!K7,"")</f>
        <v>17.488789237668158</v>
      </c>
      <c r="G6" s="111">
        <f>IF(males!K8&gt;0,males!K8,"")</f>
        <v>35.20179372197309</v>
      </c>
      <c r="H6" s="111">
        <f>IF(males!K9&gt;0,males!K9,"")</f>
        <v>13.228699551569505</v>
      </c>
      <c r="I6" s="111">
        <f>IF(males!K10&gt;0,males!K10,"")</f>
        <v>82.511210762331828</v>
      </c>
      <c r="J6" s="111">
        <f>IF(males!K13&gt;0,males!K13,"")</f>
        <v>242.60089686098655</v>
      </c>
      <c r="K6" s="111">
        <f>IF(males!K14&gt;0,males!K14,"")</f>
        <v>163.22869955156949</v>
      </c>
      <c r="L6" s="111">
        <f>IF(males!K15&gt;0,males!K15,"")</f>
        <v>284.08071748878922</v>
      </c>
      <c r="M6" s="111">
        <f>IF(males!K16&gt;0,males!K16,"")</f>
        <v>6.9506726457399113</v>
      </c>
      <c r="N6" s="111">
        <f>IF(males!K17&gt;0,males!K17,"")</f>
        <v>8.9686098654708513</v>
      </c>
      <c r="O6" s="111" t="str">
        <f>IF(males!K20&gt;0,males!K20,"")</f>
        <v/>
      </c>
      <c r="P6" s="111" t="str">
        <f>IF(males!K21&gt;0,males!K21,"")</f>
        <v/>
      </c>
      <c r="Q6" s="111">
        <f>IF(males!K24&gt;0,males!K24,"")</f>
        <v>30.941704035874441</v>
      </c>
      <c r="R6" s="111">
        <f>IF(males!K25&gt;0,males!K25,"")</f>
        <v>6.7264573991031389</v>
      </c>
      <c r="S6" s="111">
        <f>IF(males!K28&gt;0,males!K28,"")</f>
        <v>28.475336322869953</v>
      </c>
      <c r="T6" s="111">
        <f>IF(males!K29&gt;0,males!K29,"")</f>
        <v>7.1748878923766819</v>
      </c>
      <c r="U6" s="111">
        <f>IF(males!K32&gt;0,males!K32,"")</f>
        <v>32.735426008968609</v>
      </c>
      <c r="V6" s="111">
        <f>IF(males!K33&gt;0,males!K33,"")</f>
        <v>7.1748878923766819</v>
      </c>
    </row>
    <row r="7" spans="1:22" ht="25.5" x14ac:dyDescent="0.2">
      <c r="A7" s="119" t="str">
        <f>'males_stats (μm)'!A$2</f>
        <v>Echiniscus scabrocirrosus</v>
      </c>
      <c r="B7" s="121" t="str">
        <f>'males_stats (μm)'!B$2</f>
        <v>ZA.431</v>
      </c>
      <c r="C7" s="99">
        <f>males!L1</f>
        <v>6</v>
      </c>
      <c r="D7" s="101">
        <f>IF(males!M3&gt;0,males!M3,"")</f>
        <v>585.22954091816359</v>
      </c>
      <c r="E7" s="111">
        <f>IF(males!M6&gt;0,males!M6,"")</f>
        <v>20.359281437125745</v>
      </c>
      <c r="F7" s="111">
        <f>IF(males!M7&gt;0,males!M7,"")</f>
        <v>17.764471057884233</v>
      </c>
      <c r="G7" s="111">
        <f>IF(males!M8&gt;0,males!M8,"")</f>
        <v>32.534930139720558</v>
      </c>
      <c r="H7" s="111">
        <f>IF(males!M9&gt;0,males!M9,"")</f>
        <v>12.774451097804393</v>
      </c>
      <c r="I7" s="111">
        <f>IF(males!M10&gt;0,males!M10,"")</f>
        <v>76.247504990019962</v>
      </c>
      <c r="J7" s="111">
        <f>IF(males!M13&gt;0,males!M13,"")</f>
        <v>172.0558882235529</v>
      </c>
      <c r="K7" s="111">
        <f>IF(males!M14&gt;0,males!M14,"")</f>
        <v>101.19760479041918</v>
      </c>
      <c r="L7" s="111" t="str">
        <f>IF(males!M15&gt;0,males!M15,"")</f>
        <v/>
      </c>
      <c r="M7" s="111">
        <f>IF(males!M16&gt;0,males!M16,"")</f>
        <v>5.3892215568862278</v>
      </c>
      <c r="N7" s="111">
        <f>IF(males!M17&gt;0,males!M17,"")</f>
        <v>8.3832335329341312</v>
      </c>
      <c r="O7" s="111">
        <f>IF(males!M20&gt;0,males!M20,"")</f>
        <v>32.734530938123754</v>
      </c>
      <c r="P7" s="111">
        <f>IF(males!M21&gt;0,males!M21,"")</f>
        <v>7.3852295409181634</v>
      </c>
      <c r="Q7" s="111">
        <f>IF(males!M24&gt;0,males!M24,"")</f>
        <v>30.938123752495013</v>
      </c>
      <c r="R7" s="111">
        <f>IF(males!M25&gt;0,males!M25,"")</f>
        <v>7.3852295409181634</v>
      </c>
      <c r="S7" s="111" t="str">
        <f>IF(males!M28&gt;0,males!M28,"")</f>
        <v/>
      </c>
      <c r="T7" s="111" t="str">
        <f>IF(males!M29&gt;0,males!M29,"")</f>
        <v/>
      </c>
      <c r="U7" s="111" t="str">
        <f>IF(males!M32&gt;0,males!M32,"")</f>
        <v/>
      </c>
      <c r="V7" s="111" t="str">
        <f>IF(males!M33&gt;0,males!M33,"")</f>
        <v/>
      </c>
    </row>
    <row r="8" spans="1:22" ht="25.5" x14ac:dyDescent="0.2">
      <c r="A8" s="119" t="str">
        <f>'males_stats (μm)'!A$2</f>
        <v>Echiniscus scabrocirrosus</v>
      </c>
      <c r="B8" s="121" t="str">
        <f>'males_stats (μm)'!B$2</f>
        <v>ZA.431</v>
      </c>
      <c r="C8" s="99">
        <f>males!N1</f>
        <v>7</v>
      </c>
      <c r="D8" s="101">
        <f>IF(males!O3&gt;0,males!O3,"")</f>
        <v>519.55307262569829</v>
      </c>
      <c r="E8" s="111">
        <f>IF(males!O6&gt;0,males!O6,"")</f>
        <v>26.443202979515828</v>
      </c>
      <c r="F8" s="111">
        <f>IF(males!O7&gt;0,males!O7,"")</f>
        <v>20.11173184357542</v>
      </c>
      <c r="G8" s="111">
        <f>IF(males!O8&gt;0,males!O8,"")</f>
        <v>37.616387337057731</v>
      </c>
      <c r="H8" s="111">
        <f>IF(males!O9&gt;0,males!O9,"")</f>
        <v>14.152700186219738</v>
      </c>
      <c r="I8" s="111" t="str">
        <f>IF(males!O10&gt;0,males!O10,"")</f>
        <v/>
      </c>
      <c r="J8" s="111" t="str">
        <f>IF(males!O13&gt;0,males!O13,"")</f>
        <v/>
      </c>
      <c r="K8" s="111">
        <f>IF(males!O14&gt;0,males!O14,"")</f>
        <v>140.03724394785849</v>
      </c>
      <c r="L8" s="111">
        <f>IF(males!O15&gt;0,males!O15,"")</f>
        <v>297.57914338919926</v>
      </c>
      <c r="M8" s="111">
        <f>IF(males!O16&gt;0,males!O16,"")</f>
        <v>5.2141527001862187</v>
      </c>
      <c r="N8" s="111">
        <f>IF(males!O17&gt;0,males!O17,"")</f>
        <v>8.938547486033519</v>
      </c>
      <c r="O8" s="111">
        <f>IF(males!O20&gt;0,males!O20,"")</f>
        <v>31.09869646182495</v>
      </c>
      <c r="P8" s="111">
        <f>IF(males!O21&gt;0,males!O21,"")</f>
        <v>5.5865921787709496</v>
      </c>
      <c r="Q8" s="111">
        <f>IF(males!O24&gt;0,males!O24,"")</f>
        <v>26.815642458100559</v>
      </c>
      <c r="R8" s="111">
        <f>IF(males!O25&gt;0,males!O25,"")</f>
        <v>6.7039106145251397</v>
      </c>
      <c r="S8" s="111">
        <f>IF(males!O28&gt;0,males!O28,"")</f>
        <v>27.932960893854748</v>
      </c>
      <c r="T8" s="111">
        <f>IF(males!O29&gt;0,males!O29,"")</f>
        <v>6.7039106145251397</v>
      </c>
      <c r="U8" s="111" t="str">
        <f>IF(males!O32&gt;0,males!O32,"")</f>
        <v/>
      </c>
      <c r="V8" s="111" t="str">
        <f>IF(males!O33&gt;0,males!O33,"")</f>
        <v/>
      </c>
    </row>
    <row r="9" spans="1:22" ht="25.5" x14ac:dyDescent="0.2">
      <c r="A9" s="119" t="str">
        <f>'males_stats (μm)'!A$2</f>
        <v>Echiniscus scabrocirrosus</v>
      </c>
      <c r="B9" s="121" t="str">
        <f>'males_stats (μm)'!B$2</f>
        <v>ZA.431</v>
      </c>
      <c r="C9" s="99">
        <f>males!P1</f>
        <v>8</v>
      </c>
      <c r="D9" s="101">
        <f>IF(males!Q3&gt;0,males!Q3,"")</f>
        <v>594.14225941422603</v>
      </c>
      <c r="E9" s="111">
        <f>IF(males!Q6&gt;0,males!Q6,"")</f>
        <v>23.221757322175733</v>
      </c>
      <c r="F9" s="111">
        <f>IF(males!Q7&gt;0,males!Q7,"")</f>
        <v>18.619246861924687</v>
      </c>
      <c r="G9" s="111">
        <f>IF(males!Q8&gt;0,males!Q8,"")</f>
        <v>34.309623430962347</v>
      </c>
      <c r="H9" s="111">
        <f>IF(males!Q9&gt;0,males!Q9,"")</f>
        <v>13.389121338912135</v>
      </c>
      <c r="I9" s="111" t="str">
        <f>IF(males!Q10&gt;0,males!Q10,"")</f>
        <v/>
      </c>
      <c r="J9" s="111">
        <f>IF(males!Q13&gt;0,males!Q13,"")</f>
        <v>182.00836820083683</v>
      </c>
      <c r="K9" s="111">
        <f>IF(males!Q14&gt;0,males!Q14,"")</f>
        <v>147.28033472803349</v>
      </c>
      <c r="L9" s="111">
        <f>IF(males!Q15&gt;0,males!Q15,"")</f>
        <v>224.47698744769875</v>
      </c>
      <c r="M9" s="111" t="str">
        <f>IF(males!Q16&gt;0,males!Q16,"")</f>
        <v/>
      </c>
      <c r="N9" s="111">
        <f>IF(males!Q17&gt;0,males!Q17,"")</f>
        <v>8.7866108786610884</v>
      </c>
      <c r="O9" s="111" t="str">
        <f>IF(males!Q20&gt;0,males!Q20,"")</f>
        <v/>
      </c>
      <c r="P9" s="111" t="str">
        <f>IF(males!Q21&gt;0,males!Q21,"")</f>
        <v/>
      </c>
      <c r="Q9" s="111">
        <f>IF(males!Q24&gt;0,males!Q24,"")</f>
        <v>24.058577405857744</v>
      </c>
      <c r="R9" s="111" t="str">
        <f>IF(males!Q25&gt;0,males!Q25,"")</f>
        <v/>
      </c>
      <c r="S9" s="111">
        <f>IF(males!Q28&gt;0,males!Q28,"")</f>
        <v>25.94142259414226</v>
      </c>
      <c r="T9" s="111" t="str">
        <f>IF(males!Q29&gt;0,males!Q29,"")</f>
        <v/>
      </c>
      <c r="U9" s="111">
        <f>IF(males!Q32&gt;0,males!Q32,"")</f>
        <v>34.728033472803354</v>
      </c>
      <c r="V9" s="111">
        <f>IF(males!Q33&gt;0,males!Q33,"")</f>
        <v>6.6945606694560675</v>
      </c>
    </row>
    <row r="10" spans="1:22" ht="25.5" x14ac:dyDescent="0.2">
      <c r="A10" s="119" t="str">
        <f>'males_stats (μm)'!A$2</f>
        <v>Echiniscus scabrocirrosus</v>
      </c>
      <c r="B10" s="121" t="str">
        <f>'males_stats (μm)'!B$2</f>
        <v>ZA.431</v>
      </c>
      <c r="C10" s="99">
        <f>males!R1</f>
        <v>9</v>
      </c>
      <c r="D10" s="101">
        <f>IF(males!S3&gt;0,males!S3,"")</f>
        <v>559.63488843813388</v>
      </c>
      <c r="E10" s="111">
        <f>IF(males!S6&gt;0,males!S6,"")</f>
        <v>21.703853955375255</v>
      </c>
      <c r="F10" s="111">
        <f>IF(males!S7&gt;0,males!S7,"")</f>
        <v>18.661257606490871</v>
      </c>
      <c r="G10" s="111">
        <f>IF(males!S8&gt;0,males!S8,"")</f>
        <v>37.119675456389459</v>
      </c>
      <c r="H10" s="111">
        <f>IF(males!S9&gt;0,males!S9,"")</f>
        <v>13.184584178498987</v>
      </c>
      <c r="I10" s="111">
        <f>IF(males!S10&gt;0,males!S10,"")</f>
        <v>93.103448275862064</v>
      </c>
      <c r="J10" s="111" t="str">
        <f>IF(males!S13&gt;0,males!S13,"")</f>
        <v/>
      </c>
      <c r="K10" s="111">
        <f>IF(males!S14&gt;0,males!S14,"")</f>
        <v>129.00608519269778</v>
      </c>
      <c r="L10" s="111">
        <f>IF(males!S15&gt;0,males!S15,"")</f>
        <v>288.6409736308317</v>
      </c>
      <c r="M10" s="111" t="str">
        <f>IF(males!S16&gt;0,males!S16,"")</f>
        <v/>
      </c>
      <c r="N10" s="111">
        <f>IF(males!S17&gt;0,males!S17,"")</f>
        <v>7.5050709939148081</v>
      </c>
      <c r="O10" s="111">
        <f>IF(males!S20&gt;0,males!S20,"")</f>
        <v>26.774847870182555</v>
      </c>
      <c r="P10" s="111" t="str">
        <f>IF(males!S21&gt;0,males!S21,"")</f>
        <v/>
      </c>
      <c r="Q10" s="111">
        <f>IF(males!S24&gt;0,males!S24,"")</f>
        <v>27.586206896551722</v>
      </c>
      <c r="R10" s="111">
        <f>IF(males!S25&gt;0,males!S25,"")</f>
        <v>6.4908722109533485</v>
      </c>
      <c r="S10" s="111">
        <f>IF(males!S28&gt;0,males!S28,"")</f>
        <v>26.977687626774848</v>
      </c>
      <c r="T10" s="111">
        <f>IF(males!S29&gt;0,males!S29,"")</f>
        <v>5.2738336713995952</v>
      </c>
      <c r="U10" s="111">
        <f>IF(males!S32&gt;0,males!S32,"")</f>
        <v>33.874239350912774</v>
      </c>
      <c r="V10" s="111">
        <f>IF(males!S33&gt;0,males!S33,"")</f>
        <v>7.3022312373225162</v>
      </c>
    </row>
    <row r="11" spans="1:22" ht="25.5" x14ac:dyDescent="0.2">
      <c r="A11" s="119" t="str">
        <f>'males_stats (μm)'!A$2</f>
        <v>Echiniscus scabrocirrosus</v>
      </c>
      <c r="B11" s="121" t="str">
        <f>'males_stats (μm)'!B$2</f>
        <v>ZA.431</v>
      </c>
      <c r="C11" s="99">
        <f>males!T1</f>
        <v>10</v>
      </c>
      <c r="D11" s="101">
        <f>IF(males!U3&gt;0,males!U3,"")</f>
        <v>554.74137931034488</v>
      </c>
      <c r="E11" s="111">
        <f>IF(males!U6&gt;0,males!U6,"")</f>
        <v>28.879310344827587</v>
      </c>
      <c r="F11" s="111">
        <f>IF(males!U7&gt;0,males!U7,"")</f>
        <v>18.75</v>
      </c>
      <c r="G11" s="111">
        <f>IF(males!U8&gt;0,males!U8,"")</f>
        <v>39.008620689655174</v>
      </c>
      <c r="H11" s="111">
        <f>IF(males!U9&gt;0,males!U9,"")</f>
        <v>14.870689655172415</v>
      </c>
      <c r="I11" s="111">
        <f>IF(males!U10&gt;0,males!U10,"")</f>
        <v>75</v>
      </c>
      <c r="J11" s="111">
        <f>IF(males!U13&gt;0,males!U13,"")</f>
        <v>228.01724137931038</v>
      </c>
      <c r="K11" s="111">
        <f>IF(males!U14&gt;0,males!U14,"")</f>
        <v>137.93103448275863</v>
      </c>
      <c r="L11" s="111">
        <f>IF(males!U15&gt;0,males!U15,"")</f>
        <v>239.87068965517241</v>
      </c>
      <c r="M11" s="111">
        <f>IF(males!U16&gt;0,males!U16,"")</f>
        <v>6.0344827586206895</v>
      </c>
      <c r="N11" s="111">
        <f>IF(males!U17&gt;0,males!U17,"")</f>
        <v>8.4051724137931032</v>
      </c>
      <c r="O11" s="111">
        <f>IF(males!U20&gt;0,males!U20,"")</f>
        <v>30.172413793103448</v>
      </c>
      <c r="P11" s="111">
        <f>IF(males!U21&gt;0,males!U21,"")</f>
        <v>6.6810344827586219</v>
      </c>
      <c r="Q11" s="111">
        <f>IF(males!U24&gt;0,males!U24,"")</f>
        <v>28.448275862068968</v>
      </c>
      <c r="R11" s="111">
        <f>IF(males!U25&gt;0,males!U25,"")</f>
        <v>4.3103448275862073</v>
      </c>
      <c r="S11" s="111">
        <f>IF(males!U28&gt;0,males!U28,"")</f>
        <v>29.741379310344829</v>
      </c>
      <c r="T11" s="111">
        <f>IF(males!U29&gt;0,males!U29,"")</f>
        <v>6.6810344827586219</v>
      </c>
      <c r="U11" s="111">
        <f>IF(males!U32&gt;0,males!U32,"")</f>
        <v>35.344827586206897</v>
      </c>
      <c r="V11" s="111">
        <f>IF(males!U33&gt;0,males!U33,"")</f>
        <v>6.0344827586206895</v>
      </c>
    </row>
    <row r="12" spans="1:22" ht="25.5" x14ac:dyDescent="0.2">
      <c r="A12" s="119" t="str">
        <f>'males_stats (μm)'!A$2</f>
        <v>Echiniscus scabrocirrosus</v>
      </c>
      <c r="B12" s="121" t="str">
        <f>'males_stats (μm)'!B$2</f>
        <v>ZA.431</v>
      </c>
      <c r="C12" s="99">
        <f>males!V1</f>
        <v>11</v>
      </c>
      <c r="D12" s="101" t="str">
        <f>IF(males!W3&gt;0,males!W3,"")</f>
        <v/>
      </c>
      <c r="E12" s="111" t="str">
        <f>IF(males!W6&gt;0,males!W6,"")</f>
        <v/>
      </c>
      <c r="F12" s="111" t="str">
        <f>IF(males!W7&gt;0,males!W7,"")</f>
        <v/>
      </c>
      <c r="G12" s="111" t="str">
        <f>IF(males!W8&gt;0,males!W8,"")</f>
        <v/>
      </c>
      <c r="H12" s="111" t="str">
        <f>IF(males!W9&gt;0,males!W9,"")</f>
        <v/>
      </c>
      <c r="I12" s="111" t="str">
        <f>IF(males!W10&gt;0,males!W10,"")</f>
        <v/>
      </c>
      <c r="J12" s="111" t="str">
        <f>IF(males!W13&gt;0,males!W13,"")</f>
        <v/>
      </c>
      <c r="K12" s="111" t="str">
        <f>IF(males!W14&gt;0,males!W14,"")</f>
        <v/>
      </c>
      <c r="L12" s="111" t="str">
        <f>IF(males!W15&gt;0,males!W15,"")</f>
        <v/>
      </c>
      <c r="M12" s="111" t="str">
        <f>IF(males!W16&gt;0,males!W16,"")</f>
        <v/>
      </c>
      <c r="N12" s="111" t="str">
        <f>IF(males!W17&gt;0,males!W17,"")</f>
        <v/>
      </c>
      <c r="O12" s="111" t="str">
        <f>IF(males!W20&gt;0,males!W20,"")</f>
        <v/>
      </c>
      <c r="P12" s="111" t="str">
        <f>IF(males!W21&gt;0,males!W21,"")</f>
        <v/>
      </c>
      <c r="Q12" s="111" t="str">
        <f>IF(males!W24&gt;0,males!W24,"")</f>
        <v/>
      </c>
      <c r="R12" s="111" t="str">
        <f>IF(males!W25&gt;0,males!W25,"")</f>
        <v/>
      </c>
      <c r="S12" s="111" t="str">
        <f>IF(males!W28&gt;0,males!W28,"")</f>
        <v/>
      </c>
      <c r="T12" s="111" t="str">
        <f>IF(males!W29&gt;0,males!W29,"")</f>
        <v/>
      </c>
      <c r="U12" s="111" t="str">
        <f>IF(males!W32&gt;0,males!W32,"")</f>
        <v/>
      </c>
      <c r="V12" s="111" t="str">
        <f>IF(males!W33&gt;0,males!W33,"")</f>
        <v/>
      </c>
    </row>
    <row r="13" spans="1:22" ht="25.5" x14ac:dyDescent="0.2">
      <c r="A13" s="119" t="str">
        <f>'males_stats (μm)'!A$2</f>
        <v>Echiniscus scabrocirrosus</v>
      </c>
      <c r="B13" s="121" t="str">
        <f>'males_stats (μm)'!B$2</f>
        <v>ZA.431</v>
      </c>
      <c r="C13" s="99">
        <f>males!X1</f>
        <v>12</v>
      </c>
      <c r="D13" s="101" t="str">
        <f>IF(males!Y3&gt;0,males!Y3,"")</f>
        <v/>
      </c>
      <c r="E13" s="111" t="str">
        <f>IF(males!Y6&gt;0,males!Y6,"")</f>
        <v/>
      </c>
      <c r="F13" s="111" t="str">
        <f>IF(males!Y7&gt;0,males!Y7,"")</f>
        <v/>
      </c>
      <c r="G13" s="111" t="str">
        <f>IF(males!Y8&gt;0,males!Y8,"")</f>
        <v/>
      </c>
      <c r="H13" s="111" t="str">
        <f>IF(males!Y9&gt;0,males!Y9,"")</f>
        <v/>
      </c>
      <c r="I13" s="111" t="str">
        <f>IF(males!Y10&gt;0,males!Y10,"")</f>
        <v/>
      </c>
      <c r="J13" s="111" t="str">
        <f>IF(males!Y13&gt;0,males!Y13,"")</f>
        <v/>
      </c>
      <c r="K13" s="111" t="str">
        <f>IF(males!Y14&gt;0,males!Y14,"")</f>
        <v/>
      </c>
      <c r="L13" s="111" t="str">
        <f>IF(males!Y15&gt;0,males!Y15,"")</f>
        <v/>
      </c>
      <c r="M13" s="111" t="str">
        <f>IF(males!Y16&gt;0,males!Y16,"")</f>
        <v/>
      </c>
      <c r="N13" s="111" t="str">
        <f>IF(males!Y17&gt;0,males!Y17,"")</f>
        <v/>
      </c>
      <c r="O13" s="111" t="str">
        <f>IF(males!Y20&gt;0,males!Y20,"")</f>
        <v/>
      </c>
      <c r="P13" s="111" t="str">
        <f>IF(males!Y21&gt;0,males!Y21,"")</f>
        <v/>
      </c>
      <c r="Q13" s="111" t="str">
        <f>IF(males!Y24&gt;0,males!Y24,"")</f>
        <v/>
      </c>
      <c r="R13" s="111" t="str">
        <f>IF(males!Y25&gt;0,males!Y25,"")</f>
        <v/>
      </c>
      <c r="S13" s="111" t="str">
        <f>IF(males!Y28&gt;0,males!Y28,"")</f>
        <v/>
      </c>
      <c r="T13" s="111" t="str">
        <f>IF(males!Y29&gt;0,males!Y29,"")</f>
        <v/>
      </c>
      <c r="U13" s="111" t="str">
        <f>IF(males!Y32&gt;0,males!Y32,"")</f>
        <v/>
      </c>
      <c r="V13" s="111" t="str">
        <f>IF(males!Y33&gt;0,males!Y33,"")</f>
        <v/>
      </c>
    </row>
    <row r="14" spans="1:22" ht="25.5" x14ac:dyDescent="0.2">
      <c r="A14" s="119" t="str">
        <f>'males_stats (μm)'!A$2</f>
        <v>Echiniscus scabrocirrosus</v>
      </c>
      <c r="B14" s="121" t="str">
        <f>'males_stats (μm)'!B$2</f>
        <v>ZA.431</v>
      </c>
      <c r="C14" s="99">
        <f>males!Z1</f>
        <v>13</v>
      </c>
      <c r="D14" s="101" t="str">
        <f>IF(males!AA3&gt;0,males!AA3,"")</f>
        <v/>
      </c>
      <c r="E14" s="111" t="str">
        <f>IF(males!AA6&gt;0,males!AA6,"")</f>
        <v/>
      </c>
      <c r="F14" s="111" t="str">
        <f>IF(males!AA7&gt;0,males!AA7,"")</f>
        <v/>
      </c>
      <c r="G14" s="111" t="str">
        <f>IF(males!AA8&gt;0,males!AA8,"")</f>
        <v/>
      </c>
      <c r="H14" s="111" t="str">
        <f>IF(males!AA9&gt;0,males!AA9,"")</f>
        <v/>
      </c>
      <c r="I14" s="111" t="str">
        <f>IF(males!AA10&gt;0,males!AA10,"")</f>
        <v/>
      </c>
      <c r="J14" s="111" t="str">
        <f>IF(males!AA13&gt;0,males!AA13,"")</f>
        <v/>
      </c>
      <c r="K14" s="111" t="str">
        <f>IF(males!AA14&gt;0,males!AA14,"")</f>
        <v/>
      </c>
      <c r="L14" s="111" t="str">
        <f>IF(males!AA15&gt;0,males!AA15,"")</f>
        <v/>
      </c>
      <c r="M14" s="111" t="str">
        <f>IF(males!AA16&gt;0,males!AA16,"")</f>
        <v/>
      </c>
      <c r="N14" s="111" t="str">
        <f>IF(males!AA17&gt;0,males!AA17,"")</f>
        <v/>
      </c>
      <c r="O14" s="111" t="str">
        <f>IF(males!AA20&gt;0,males!AA20,"")</f>
        <v/>
      </c>
      <c r="P14" s="111" t="str">
        <f>IF(males!AA21&gt;0,males!AA21,"")</f>
        <v/>
      </c>
      <c r="Q14" s="111" t="str">
        <f>IF(males!AA24&gt;0,males!AA24,"")</f>
        <v/>
      </c>
      <c r="R14" s="111" t="str">
        <f>IF(males!AA25&gt;0,males!AA25,"")</f>
        <v/>
      </c>
      <c r="S14" s="111" t="str">
        <f>IF(males!AA28&gt;0,males!AA28,"")</f>
        <v/>
      </c>
      <c r="T14" s="111" t="str">
        <f>IF(males!AA29&gt;0,males!AA29,"")</f>
        <v/>
      </c>
      <c r="U14" s="111" t="str">
        <f>IF(males!AA32&gt;0,males!AA32,"")</f>
        <v/>
      </c>
      <c r="V14" s="111" t="str">
        <f>IF(males!AA33&gt;0,males!AA33,"")</f>
        <v/>
      </c>
    </row>
    <row r="15" spans="1:22" ht="25.5" x14ac:dyDescent="0.2">
      <c r="A15" s="119" t="str">
        <f>'males_stats (μm)'!A$2</f>
        <v>Echiniscus scabrocirrosus</v>
      </c>
      <c r="B15" s="121" t="str">
        <f>'males_stats (μm)'!B$2</f>
        <v>ZA.431</v>
      </c>
      <c r="C15" s="99">
        <f>males!AB1</f>
        <v>14</v>
      </c>
      <c r="D15" s="101" t="str">
        <f>IF(males!AC3&gt;0,males!AC3,"")</f>
        <v/>
      </c>
      <c r="E15" s="111" t="str">
        <f>IF(males!AC6&gt;0,males!AC6,"")</f>
        <v/>
      </c>
      <c r="F15" s="111" t="str">
        <f>IF(males!AC7&gt;0,males!AC7,"")</f>
        <v/>
      </c>
      <c r="G15" s="111" t="str">
        <f>IF(males!AC8&gt;0,males!AC8,"")</f>
        <v/>
      </c>
      <c r="H15" s="111" t="str">
        <f>IF(males!AC9&gt;0,males!AC9,"")</f>
        <v/>
      </c>
      <c r="I15" s="111" t="str">
        <f>IF(males!AC10&gt;0,males!AC10,"")</f>
        <v/>
      </c>
      <c r="J15" s="111" t="str">
        <f>IF(males!AC13&gt;0,males!AC13,"")</f>
        <v/>
      </c>
      <c r="K15" s="111" t="str">
        <f>IF(males!AC14&gt;0,males!AC14,"")</f>
        <v/>
      </c>
      <c r="L15" s="111" t="str">
        <f>IF(males!AC15&gt;0,males!AC15,"")</f>
        <v/>
      </c>
      <c r="M15" s="111" t="str">
        <f>IF(males!AC16&gt;0,males!AC16,"")</f>
        <v/>
      </c>
      <c r="N15" s="111" t="str">
        <f>IF(males!AC17&gt;0,males!AC17,"")</f>
        <v/>
      </c>
      <c r="O15" s="111" t="str">
        <f>IF(males!AC20&gt;0,males!AC20,"")</f>
        <v/>
      </c>
      <c r="P15" s="111" t="str">
        <f>IF(males!AC21&gt;0,males!AC21,"")</f>
        <v/>
      </c>
      <c r="Q15" s="111" t="str">
        <f>IF(males!AC24&gt;0,males!AC24,"")</f>
        <v/>
      </c>
      <c r="R15" s="111" t="str">
        <f>IF(males!AC25&gt;0,males!AC25,"")</f>
        <v/>
      </c>
      <c r="S15" s="111" t="str">
        <f>IF(males!AC28&gt;0,males!AC28,"")</f>
        <v/>
      </c>
      <c r="T15" s="111" t="str">
        <f>IF(males!AC29&gt;0,males!AC29,"")</f>
        <v/>
      </c>
      <c r="U15" s="111" t="str">
        <f>IF(males!AC32&gt;0,males!AC32,"")</f>
        <v/>
      </c>
      <c r="V15" s="111" t="str">
        <f>IF(males!AC33&gt;0,males!AC33,"")</f>
        <v/>
      </c>
    </row>
    <row r="16" spans="1:22" ht="25.5" x14ac:dyDescent="0.2">
      <c r="A16" s="119" t="str">
        <f>'males_stats (μm)'!A$2</f>
        <v>Echiniscus scabrocirrosus</v>
      </c>
      <c r="B16" s="121" t="str">
        <f>'males_stats (μm)'!B$2</f>
        <v>ZA.431</v>
      </c>
      <c r="C16" s="99">
        <f>males!AD1</f>
        <v>15</v>
      </c>
      <c r="D16" s="101" t="str">
        <f>IF(males!AE3&gt;0,males!AE3,"")</f>
        <v/>
      </c>
      <c r="E16" s="111" t="str">
        <f>IF(males!AE6&gt;0,males!AE6,"")</f>
        <v/>
      </c>
      <c r="F16" s="111" t="str">
        <f>IF(males!AE7&gt;0,males!AE7,"")</f>
        <v/>
      </c>
      <c r="G16" s="111" t="str">
        <f>IF(males!AE8&gt;0,males!AE8,"")</f>
        <v/>
      </c>
      <c r="H16" s="111" t="str">
        <f>IF(males!AE9&gt;0,males!AE9,"")</f>
        <v/>
      </c>
      <c r="I16" s="111" t="str">
        <f>IF(males!AE10&gt;0,males!AE10,"")</f>
        <v/>
      </c>
      <c r="J16" s="111" t="str">
        <f>IF(males!AE13&gt;0,males!AE13,"")</f>
        <v/>
      </c>
      <c r="K16" s="111" t="str">
        <f>IF(males!AE14&gt;0,males!AE14,"")</f>
        <v/>
      </c>
      <c r="L16" s="111" t="str">
        <f>IF(males!AE15&gt;0,males!AE15,"")</f>
        <v/>
      </c>
      <c r="M16" s="111" t="str">
        <f>IF(males!AE16&gt;0,males!AE16,"")</f>
        <v/>
      </c>
      <c r="N16" s="111" t="str">
        <f>IF(males!AE17&gt;0,males!AE17,"")</f>
        <v/>
      </c>
      <c r="O16" s="111" t="str">
        <f>IF(males!AE20&gt;0,males!AE20,"")</f>
        <v/>
      </c>
      <c r="P16" s="111" t="str">
        <f>IF(males!AE21&gt;0,males!AE21,"")</f>
        <v/>
      </c>
      <c r="Q16" s="111" t="str">
        <f>IF(males!AE24&gt;0,males!AE24,"")</f>
        <v/>
      </c>
      <c r="R16" s="111" t="str">
        <f>IF(males!AE25&gt;0,males!AE25,"")</f>
        <v/>
      </c>
      <c r="S16" s="111" t="str">
        <f>IF(males!AE28&gt;0,males!AE28,"")</f>
        <v/>
      </c>
      <c r="T16" s="111" t="str">
        <f>IF(males!AE29&gt;0,males!AE29,"")</f>
        <v/>
      </c>
      <c r="U16" s="111" t="str">
        <f>IF(males!AE32&gt;0,males!AE32,"")</f>
        <v/>
      </c>
      <c r="V16" s="111" t="str">
        <f>IF(males!AE33&gt;0,males!AE33,"")</f>
        <v/>
      </c>
    </row>
    <row r="17" spans="1:22" ht="25.5" x14ac:dyDescent="0.2">
      <c r="A17" s="119" t="str">
        <f>'males_stats (μm)'!A$2</f>
        <v>Echiniscus scabrocirrosus</v>
      </c>
      <c r="B17" s="121" t="str">
        <f>'males_stats (μm)'!B$2</f>
        <v>ZA.431</v>
      </c>
      <c r="C17" s="99">
        <f>males!AF1</f>
        <v>16</v>
      </c>
      <c r="D17" s="101" t="str">
        <f>IF(males!AG3&gt;0,males!AG3,"")</f>
        <v/>
      </c>
      <c r="E17" s="111" t="str">
        <f>IF(males!AG6&gt;0,males!AG6,"")</f>
        <v/>
      </c>
      <c r="F17" s="111" t="str">
        <f>IF(males!AG7&gt;0,males!AG7,"")</f>
        <v/>
      </c>
      <c r="G17" s="111" t="str">
        <f>IF(males!AG8&gt;0,males!AG8,"")</f>
        <v/>
      </c>
      <c r="H17" s="111" t="str">
        <f>IF(males!AG9&gt;0,males!AG9,"")</f>
        <v/>
      </c>
      <c r="I17" s="111" t="str">
        <f>IF(males!AG10&gt;0,males!AG10,"")</f>
        <v/>
      </c>
      <c r="J17" s="111" t="str">
        <f>IF(males!AG13&gt;0,males!AG13,"")</f>
        <v/>
      </c>
      <c r="K17" s="111" t="str">
        <f>IF(males!AG14&gt;0,males!AG14,"")</f>
        <v/>
      </c>
      <c r="L17" s="111" t="str">
        <f>IF(males!AG15&gt;0,males!AG15,"")</f>
        <v/>
      </c>
      <c r="M17" s="111" t="str">
        <f>IF(males!AG16&gt;0,males!AG16,"")</f>
        <v/>
      </c>
      <c r="N17" s="111" t="str">
        <f>IF(males!AG17&gt;0,males!AG17,"")</f>
        <v/>
      </c>
      <c r="O17" s="111" t="str">
        <f>IF(males!AG20&gt;0,males!AG20,"")</f>
        <v/>
      </c>
      <c r="P17" s="111" t="str">
        <f>IF(males!AG21&gt;0,males!AG21,"")</f>
        <v/>
      </c>
      <c r="Q17" s="111" t="str">
        <f>IF(males!AG24&gt;0,males!AG24,"")</f>
        <v/>
      </c>
      <c r="R17" s="111" t="str">
        <f>IF(males!AG25&gt;0,males!AG25,"")</f>
        <v/>
      </c>
      <c r="S17" s="111" t="str">
        <f>IF(males!AG28&gt;0,males!AG28,"")</f>
        <v/>
      </c>
      <c r="T17" s="111" t="str">
        <f>IF(males!AG29&gt;0,males!AG29,"")</f>
        <v/>
      </c>
      <c r="U17" s="111" t="str">
        <f>IF(males!AG32&gt;0,males!AG32,"")</f>
        <v/>
      </c>
      <c r="V17" s="111" t="str">
        <f>IF(males!AG33&gt;0,males!AG33,"")</f>
        <v/>
      </c>
    </row>
    <row r="18" spans="1:22" ht="25.5" x14ac:dyDescent="0.2">
      <c r="A18" s="119" t="str">
        <f>'males_stats (μm)'!A$2</f>
        <v>Echiniscus scabrocirrosus</v>
      </c>
      <c r="B18" s="121" t="str">
        <f>'males_stats (μm)'!B$2</f>
        <v>ZA.431</v>
      </c>
      <c r="C18" s="99">
        <f>males!AH1</f>
        <v>17</v>
      </c>
      <c r="D18" s="101" t="str">
        <f>IF(males!AI3&gt;0,males!AI3,"")</f>
        <v/>
      </c>
      <c r="E18" s="111" t="str">
        <f>IF(males!AI6&gt;0,males!AI6,"")</f>
        <v/>
      </c>
      <c r="F18" s="111" t="str">
        <f>IF(males!AI7&gt;0,males!AI7,"")</f>
        <v/>
      </c>
      <c r="G18" s="111" t="str">
        <f>IF(males!AI8&gt;0,males!AI8,"")</f>
        <v/>
      </c>
      <c r="H18" s="111" t="str">
        <f>IF(males!AI9&gt;0,males!AI9,"")</f>
        <v/>
      </c>
      <c r="I18" s="111" t="str">
        <f>IF(males!AI10&gt;0,males!AI10,"")</f>
        <v/>
      </c>
      <c r="J18" s="111" t="str">
        <f>IF(males!AI13&gt;0,males!AI13,"")</f>
        <v/>
      </c>
      <c r="K18" s="111" t="str">
        <f>IF(males!AI14&gt;0,males!AI14,"")</f>
        <v/>
      </c>
      <c r="L18" s="111" t="str">
        <f>IF(males!AI15&gt;0,males!AI15,"")</f>
        <v/>
      </c>
      <c r="M18" s="111" t="str">
        <f>IF(males!AI16&gt;0,males!AI16,"")</f>
        <v/>
      </c>
      <c r="N18" s="111" t="str">
        <f>IF(males!AI17&gt;0,males!AI17,"")</f>
        <v/>
      </c>
      <c r="O18" s="111" t="str">
        <f>IF(males!AI20&gt;0,males!AI20,"")</f>
        <v/>
      </c>
      <c r="P18" s="111" t="str">
        <f>IF(males!AI21&gt;0,males!AI21,"")</f>
        <v/>
      </c>
      <c r="Q18" s="111" t="str">
        <f>IF(males!AI24&gt;0,males!AI24,"")</f>
        <v/>
      </c>
      <c r="R18" s="111" t="str">
        <f>IF(males!AI25&gt;0,males!AI25,"")</f>
        <v/>
      </c>
      <c r="S18" s="111" t="str">
        <f>IF(males!AI28&gt;0,males!AI28,"")</f>
        <v/>
      </c>
      <c r="T18" s="111" t="str">
        <f>IF(males!AI29&gt;0,males!AI29,"")</f>
        <v/>
      </c>
      <c r="U18" s="111" t="str">
        <f>IF(males!AI32&gt;0,males!AI32,"")</f>
        <v/>
      </c>
      <c r="V18" s="111" t="str">
        <f>IF(males!AI33&gt;0,males!AI33,"")</f>
        <v/>
      </c>
    </row>
    <row r="19" spans="1:22" ht="25.5" x14ac:dyDescent="0.2">
      <c r="A19" s="119" t="str">
        <f>'males_stats (μm)'!A$2</f>
        <v>Echiniscus scabrocirrosus</v>
      </c>
      <c r="B19" s="121" t="str">
        <f>'males_stats (μm)'!B$2</f>
        <v>ZA.431</v>
      </c>
      <c r="C19" s="99">
        <f>males!AJ1</f>
        <v>18</v>
      </c>
      <c r="D19" s="101" t="str">
        <f>IF(males!AK3&gt;0,males!AK3,"")</f>
        <v/>
      </c>
      <c r="E19" s="111" t="str">
        <f>IF(males!AK6&gt;0,males!AK6,"")</f>
        <v/>
      </c>
      <c r="F19" s="111" t="str">
        <f>IF(males!AK7&gt;0,males!AK7,"")</f>
        <v/>
      </c>
      <c r="G19" s="111" t="str">
        <f>IF(males!AK8&gt;0,males!AK8,"")</f>
        <v/>
      </c>
      <c r="H19" s="111" t="str">
        <f>IF(males!AK9&gt;0,males!AK9,"")</f>
        <v/>
      </c>
      <c r="I19" s="111" t="str">
        <f>IF(males!AK10&gt;0,males!AK10,"")</f>
        <v/>
      </c>
      <c r="J19" s="111" t="str">
        <f>IF(males!AK13&gt;0,males!AK13,"")</f>
        <v/>
      </c>
      <c r="K19" s="111" t="str">
        <f>IF(males!AK14&gt;0,males!AK14,"")</f>
        <v/>
      </c>
      <c r="L19" s="111" t="str">
        <f>IF(males!AK15&gt;0,males!AK15,"")</f>
        <v/>
      </c>
      <c r="M19" s="111" t="str">
        <f>IF(males!AK16&gt;0,males!AK16,"")</f>
        <v/>
      </c>
      <c r="N19" s="111" t="str">
        <f>IF(males!AK17&gt;0,males!AK17,"")</f>
        <v/>
      </c>
      <c r="O19" s="111" t="str">
        <f>IF(males!AK20&gt;0,males!AK20,"")</f>
        <v/>
      </c>
      <c r="P19" s="111" t="str">
        <f>IF(males!AK21&gt;0,males!AK21,"")</f>
        <v/>
      </c>
      <c r="Q19" s="111" t="str">
        <f>IF(males!AK24&gt;0,males!AK24,"")</f>
        <v/>
      </c>
      <c r="R19" s="111" t="str">
        <f>IF(males!AK25&gt;0,males!AK25,"")</f>
        <v/>
      </c>
      <c r="S19" s="111" t="str">
        <f>IF(males!AK28&gt;0,males!AK28,"")</f>
        <v/>
      </c>
      <c r="T19" s="111" t="str">
        <f>IF(males!AK29&gt;0,males!AK29,"")</f>
        <v/>
      </c>
      <c r="U19" s="111" t="str">
        <f>IF(males!AK32&gt;0,males!AK32,"")</f>
        <v/>
      </c>
      <c r="V19" s="111" t="str">
        <f>IF(males!AK33&gt;0,males!AK33,"")</f>
        <v/>
      </c>
    </row>
    <row r="20" spans="1:22" ht="25.5" x14ac:dyDescent="0.2">
      <c r="A20" s="119" t="str">
        <f>'males_stats (μm)'!A$2</f>
        <v>Echiniscus scabrocirrosus</v>
      </c>
      <c r="B20" s="121" t="str">
        <f>'males_stats (μm)'!B$2</f>
        <v>ZA.431</v>
      </c>
      <c r="C20" s="99">
        <f>males!AL1</f>
        <v>19</v>
      </c>
      <c r="D20" s="101" t="str">
        <f>IF(males!AM3&gt;0,males!AM3,"")</f>
        <v/>
      </c>
      <c r="E20" s="111" t="str">
        <f>IF(males!AM6&gt;0,males!AM6,"")</f>
        <v/>
      </c>
      <c r="F20" s="111" t="str">
        <f>IF(males!AM7&gt;0,males!AM7,"")</f>
        <v/>
      </c>
      <c r="G20" s="111" t="str">
        <f>IF(males!AM8&gt;0,males!AM8,"")</f>
        <v/>
      </c>
      <c r="H20" s="111" t="str">
        <f>IF(males!AM9&gt;0,males!AM9,"")</f>
        <v/>
      </c>
      <c r="I20" s="111" t="str">
        <f>IF(males!AM10&gt;0,males!AM10,"")</f>
        <v/>
      </c>
      <c r="J20" s="111" t="str">
        <f>IF(males!AM13&gt;0,males!AM13,"")</f>
        <v/>
      </c>
      <c r="K20" s="111" t="str">
        <f>IF(males!AM14&gt;0,males!AM14,"")</f>
        <v/>
      </c>
      <c r="L20" s="111" t="str">
        <f>IF(males!AM15&gt;0,males!AM15,"")</f>
        <v/>
      </c>
      <c r="M20" s="111" t="str">
        <f>IF(males!AM16&gt;0,males!AM16,"")</f>
        <v/>
      </c>
      <c r="N20" s="111" t="str">
        <f>IF(males!AM17&gt;0,males!AM17,"")</f>
        <v/>
      </c>
      <c r="O20" s="111" t="str">
        <f>IF(males!AM20&gt;0,males!AM20,"")</f>
        <v/>
      </c>
      <c r="P20" s="111" t="str">
        <f>IF(males!AM21&gt;0,males!AM21,"")</f>
        <v/>
      </c>
      <c r="Q20" s="111" t="str">
        <f>IF(males!AM24&gt;0,males!AM24,"")</f>
        <v/>
      </c>
      <c r="R20" s="111" t="str">
        <f>IF(males!AM25&gt;0,males!AM25,"")</f>
        <v/>
      </c>
      <c r="S20" s="111" t="str">
        <f>IF(males!AM28&gt;0,males!AM28,"")</f>
        <v/>
      </c>
      <c r="T20" s="111" t="str">
        <f>IF(males!AM29&gt;0,males!AM29,"")</f>
        <v/>
      </c>
      <c r="U20" s="111" t="str">
        <f>IF(males!AM32&gt;0,males!AM32,"")</f>
        <v/>
      </c>
      <c r="V20" s="111" t="str">
        <f>IF(males!AM33&gt;0,males!AM33,"")</f>
        <v/>
      </c>
    </row>
    <row r="21" spans="1:22" ht="25.5" x14ac:dyDescent="0.2">
      <c r="A21" s="119" t="str">
        <f>'males_stats (μm)'!A$2</f>
        <v>Echiniscus scabrocirrosus</v>
      </c>
      <c r="B21" s="121" t="str">
        <f>'males_stats (μm)'!B$2</f>
        <v>ZA.431</v>
      </c>
      <c r="C21" s="99">
        <f>males!AN1</f>
        <v>20</v>
      </c>
      <c r="D21" s="101" t="str">
        <f>IF(males!AO3&gt;0,males!AO3,"")</f>
        <v/>
      </c>
      <c r="E21" s="111" t="str">
        <f>IF(males!AO6&gt;0,males!AO6,"")</f>
        <v/>
      </c>
      <c r="F21" s="111" t="str">
        <f>IF(males!AO7&gt;0,males!AO7,"")</f>
        <v/>
      </c>
      <c r="G21" s="111" t="str">
        <f>IF(males!AO8&gt;0,males!AO8,"")</f>
        <v/>
      </c>
      <c r="H21" s="111" t="str">
        <f>IF(males!AO9&gt;0,males!AO9,"")</f>
        <v/>
      </c>
      <c r="I21" s="111" t="str">
        <f>IF(males!AO10&gt;0,males!AO10,"")</f>
        <v/>
      </c>
      <c r="J21" s="111" t="str">
        <f>IF(males!AO13&gt;0,males!AO13,"")</f>
        <v/>
      </c>
      <c r="K21" s="111" t="str">
        <f>IF(males!AO14&gt;0,males!AO14,"")</f>
        <v/>
      </c>
      <c r="L21" s="111" t="str">
        <f>IF(males!AO15&gt;0,males!AO15,"")</f>
        <v/>
      </c>
      <c r="M21" s="111" t="str">
        <f>IF(males!AO16&gt;0,males!AO16,"")</f>
        <v/>
      </c>
      <c r="N21" s="111" t="str">
        <f>IF(males!AO17&gt;0,males!AO17,"")</f>
        <v/>
      </c>
      <c r="O21" s="111" t="str">
        <f>IF(males!AO20&gt;0,males!AO20,"")</f>
        <v/>
      </c>
      <c r="P21" s="111" t="str">
        <f>IF(males!AO21&gt;0,males!AO21,"")</f>
        <v/>
      </c>
      <c r="Q21" s="111" t="str">
        <f>IF(males!AO24&gt;0,males!AO24,"")</f>
        <v/>
      </c>
      <c r="R21" s="111" t="str">
        <f>IF(males!AO25&gt;0,males!AO25,"")</f>
        <v/>
      </c>
      <c r="S21" s="111" t="str">
        <f>IF(males!AO28&gt;0,males!AO28,"")</f>
        <v/>
      </c>
      <c r="T21" s="111" t="str">
        <f>IF(males!AO29&gt;0,males!AO29,"")</f>
        <v/>
      </c>
      <c r="U21" s="111" t="str">
        <f>IF(males!AO32&gt;0,males!AO32,"")</f>
        <v/>
      </c>
      <c r="V21" s="111" t="str">
        <f>IF(males!AO33&gt;0,males!AO33,"")</f>
        <v/>
      </c>
    </row>
    <row r="22" spans="1:22" ht="25.5" x14ac:dyDescent="0.2">
      <c r="A22" s="119" t="str">
        <f>'males_stats (μm)'!A$2</f>
        <v>Echiniscus scabrocirrosus</v>
      </c>
      <c r="B22" s="121" t="str">
        <f>'males_stats (μm)'!B$2</f>
        <v>ZA.431</v>
      </c>
      <c r="C22" s="99">
        <f>males!AP1</f>
        <v>21</v>
      </c>
      <c r="D22" s="101" t="str">
        <f>IF(males!AQ3&gt;0,males!AQ3,"")</f>
        <v/>
      </c>
      <c r="E22" s="111" t="str">
        <f>IF(males!AQ6&gt;0,males!AQ6,"")</f>
        <v/>
      </c>
      <c r="F22" s="111" t="str">
        <f>IF(males!AQ7&gt;0,males!AQ7,"")</f>
        <v/>
      </c>
      <c r="G22" s="111" t="str">
        <f>IF(males!AQ8&gt;0,males!AQ8,"")</f>
        <v/>
      </c>
      <c r="H22" s="111" t="str">
        <f>IF(males!AQ9&gt;0,males!AQ9,"")</f>
        <v/>
      </c>
      <c r="I22" s="111" t="str">
        <f>IF(males!AQ10&gt;0,males!AQ10,"")</f>
        <v/>
      </c>
      <c r="J22" s="111" t="str">
        <f>IF(males!AQ13&gt;0,males!AQ13,"")</f>
        <v/>
      </c>
      <c r="K22" s="111" t="str">
        <f>IF(males!AQ14&gt;0,males!AQ14,"")</f>
        <v/>
      </c>
      <c r="L22" s="111" t="str">
        <f>IF(males!AQ15&gt;0,males!AQ15,"")</f>
        <v/>
      </c>
      <c r="M22" s="111" t="str">
        <f>IF(males!AQ16&gt;0,males!AQ16,"")</f>
        <v/>
      </c>
      <c r="N22" s="111" t="str">
        <f>IF(males!AQ17&gt;0,males!AQ17,"")</f>
        <v/>
      </c>
      <c r="O22" s="111" t="str">
        <f>IF(males!AQ20&gt;0,males!AQ20,"")</f>
        <v/>
      </c>
      <c r="P22" s="111" t="str">
        <f>IF(males!AQ21&gt;0,males!AQ21,"")</f>
        <v/>
      </c>
      <c r="Q22" s="111" t="str">
        <f>IF(males!AQ24&gt;0,males!AQ24,"")</f>
        <v/>
      </c>
      <c r="R22" s="111" t="str">
        <f>IF(males!AQ25&gt;0,males!AQ25,"")</f>
        <v/>
      </c>
      <c r="S22" s="111" t="str">
        <f>IF(males!AQ28&gt;0,males!AQ28,"")</f>
        <v/>
      </c>
      <c r="T22" s="111" t="str">
        <f>IF(males!AQ29&gt;0,males!AQ29,"")</f>
        <v/>
      </c>
      <c r="U22" s="111" t="str">
        <f>IF(males!AQ32&gt;0,males!AQ32,"")</f>
        <v/>
      </c>
      <c r="V22" s="111" t="str">
        <f>IF(males!AQ33&gt;0,males!AQ33,"")</f>
        <v/>
      </c>
    </row>
    <row r="23" spans="1:22" ht="25.5" x14ac:dyDescent="0.2">
      <c r="A23" s="119" t="str">
        <f>'males_stats (μm)'!A$2</f>
        <v>Echiniscus scabrocirrosus</v>
      </c>
      <c r="B23" s="121" t="str">
        <f>'males_stats (μm)'!B$2</f>
        <v>ZA.431</v>
      </c>
      <c r="C23" s="99">
        <f>males!AR1</f>
        <v>22</v>
      </c>
      <c r="D23" s="101" t="str">
        <f>IF(males!AS3&gt;0,males!AS3,"")</f>
        <v/>
      </c>
      <c r="E23" s="111" t="str">
        <f>IF(males!AS6&gt;0,males!AS6,"")</f>
        <v/>
      </c>
      <c r="F23" s="111" t="str">
        <f>IF(males!AS7&gt;0,males!AS7,"")</f>
        <v/>
      </c>
      <c r="G23" s="111" t="str">
        <f>IF(males!AS8&gt;0,males!AS8,"")</f>
        <v/>
      </c>
      <c r="H23" s="111" t="str">
        <f>IF(males!AS9&gt;0,males!AS9,"")</f>
        <v/>
      </c>
      <c r="I23" s="111" t="str">
        <f>IF(males!AS10&gt;0,males!AS10,"")</f>
        <v/>
      </c>
      <c r="J23" s="111" t="str">
        <f>IF(males!AS13&gt;0,males!AS13,"")</f>
        <v/>
      </c>
      <c r="K23" s="111" t="str">
        <f>IF(males!AS14&gt;0,males!AS14,"")</f>
        <v/>
      </c>
      <c r="L23" s="111" t="str">
        <f>IF(males!AS15&gt;0,males!AS15,"")</f>
        <v/>
      </c>
      <c r="M23" s="111" t="str">
        <f>IF(males!AS16&gt;0,males!AS16,"")</f>
        <v/>
      </c>
      <c r="N23" s="111" t="str">
        <f>IF(males!AS17&gt;0,males!AS17,"")</f>
        <v/>
      </c>
      <c r="O23" s="111" t="str">
        <f>IF(males!AS20&gt;0,males!AS20,"")</f>
        <v/>
      </c>
      <c r="P23" s="111" t="str">
        <f>IF(males!AS21&gt;0,males!AS21,"")</f>
        <v/>
      </c>
      <c r="Q23" s="111" t="str">
        <f>IF(males!AS24&gt;0,males!AS24,"")</f>
        <v/>
      </c>
      <c r="R23" s="111" t="str">
        <f>IF(males!AS25&gt;0,males!AS25,"")</f>
        <v/>
      </c>
      <c r="S23" s="111" t="str">
        <f>IF(males!AS28&gt;0,males!AS28,"")</f>
        <v/>
      </c>
      <c r="T23" s="111" t="str">
        <f>IF(males!AS29&gt;0,males!AS29,"")</f>
        <v/>
      </c>
      <c r="U23" s="111" t="str">
        <f>IF(males!AS32&gt;0,males!AS32,"")</f>
        <v/>
      </c>
      <c r="V23" s="111" t="str">
        <f>IF(males!AS33&gt;0,males!AS33,"")</f>
        <v/>
      </c>
    </row>
    <row r="24" spans="1:22" ht="25.5" x14ac:dyDescent="0.2">
      <c r="A24" s="119" t="str">
        <f>'males_stats (μm)'!A$2</f>
        <v>Echiniscus scabrocirrosus</v>
      </c>
      <c r="B24" s="121" t="str">
        <f>'males_stats (μm)'!B$2</f>
        <v>ZA.431</v>
      </c>
      <c r="C24" s="99">
        <f>males!AT1</f>
        <v>23</v>
      </c>
      <c r="D24" s="101" t="str">
        <f>IF(males!AU3&gt;0,males!AU3,"")</f>
        <v/>
      </c>
      <c r="E24" s="111" t="str">
        <f>IF(males!AU6&gt;0,males!AU6,"")</f>
        <v/>
      </c>
      <c r="F24" s="111" t="str">
        <f>IF(males!AU7&gt;0,males!AU7,"")</f>
        <v/>
      </c>
      <c r="G24" s="111" t="str">
        <f>IF(males!AU8&gt;0,males!AU8,"")</f>
        <v/>
      </c>
      <c r="H24" s="111" t="str">
        <f>IF(males!AU9&gt;0,males!AU9,"")</f>
        <v/>
      </c>
      <c r="I24" s="111" t="str">
        <f>IF(males!AU10&gt;0,males!AU10,"")</f>
        <v/>
      </c>
      <c r="J24" s="111" t="str">
        <f>IF(males!AU13&gt;0,males!AU13,"")</f>
        <v/>
      </c>
      <c r="K24" s="111" t="str">
        <f>IF(males!AU14&gt;0,males!AU14,"")</f>
        <v/>
      </c>
      <c r="L24" s="111" t="str">
        <f>IF(males!AU15&gt;0,males!AU15,"")</f>
        <v/>
      </c>
      <c r="M24" s="111" t="str">
        <f>IF(males!AU16&gt;0,males!AU16,"")</f>
        <v/>
      </c>
      <c r="N24" s="111" t="str">
        <f>IF(males!AU17&gt;0,males!AU17,"")</f>
        <v/>
      </c>
      <c r="O24" s="111" t="str">
        <f>IF(males!AU20&gt;0,males!AU20,"")</f>
        <v/>
      </c>
      <c r="P24" s="111" t="str">
        <f>IF(males!AU21&gt;0,males!AU21,"")</f>
        <v/>
      </c>
      <c r="Q24" s="111" t="str">
        <f>IF(males!AU24&gt;0,males!AU24,"")</f>
        <v/>
      </c>
      <c r="R24" s="111" t="str">
        <f>IF(males!AU25&gt;0,males!AU25,"")</f>
        <v/>
      </c>
      <c r="S24" s="111" t="str">
        <f>IF(males!AU28&gt;0,males!AU28,"")</f>
        <v/>
      </c>
      <c r="T24" s="111" t="str">
        <f>IF(males!AU29&gt;0,males!AU29,"")</f>
        <v/>
      </c>
      <c r="U24" s="111" t="str">
        <f>IF(males!AU32&gt;0,males!AU32,"")</f>
        <v/>
      </c>
      <c r="V24" s="111" t="str">
        <f>IF(males!AU33&gt;0,males!AU33,"")</f>
        <v/>
      </c>
    </row>
    <row r="25" spans="1:22" ht="25.5" x14ac:dyDescent="0.2">
      <c r="A25" s="119" t="str">
        <f>'males_stats (μm)'!A$2</f>
        <v>Echiniscus scabrocirrosus</v>
      </c>
      <c r="B25" s="121" t="str">
        <f>'males_stats (μm)'!B$2</f>
        <v>ZA.431</v>
      </c>
      <c r="C25" s="99">
        <f>males!AV1</f>
        <v>24</v>
      </c>
      <c r="D25" s="101" t="str">
        <f>IF(males!AW3&gt;0,males!AW3,"")</f>
        <v/>
      </c>
      <c r="E25" s="111" t="str">
        <f>IF(males!AW6&gt;0,males!AW6,"")</f>
        <v/>
      </c>
      <c r="F25" s="111" t="str">
        <f>IF(males!AW7&gt;0,males!AW7,"")</f>
        <v/>
      </c>
      <c r="G25" s="111" t="str">
        <f>IF(males!AW8&gt;0,males!AW8,"")</f>
        <v/>
      </c>
      <c r="H25" s="111" t="str">
        <f>IF(males!AW9&gt;0,males!AW9,"")</f>
        <v/>
      </c>
      <c r="I25" s="111" t="str">
        <f>IF(males!AW10&gt;0,males!AW10,"")</f>
        <v/>
      </c>
      <c r="J25" s="111" t="str">
        <f>IF(males!AW13&gt;0,males!AW13,"")</f>
        <v/>
      </c>
      <c r="K25" s="111" t="str">
        <f>IF(males!AW14&gt;0,males!AW14,"")</f>
        <v/>
      </c>
      <c r="L25" s="111" t="str">
        <f>IF(males!AW15&gt;0,males!AW15,"")</f>
        <v/>
      </c>
      <c r="M25" s="111" t="str">
        <f>IF(males!AW16&gt;0,males!AW16,"")</f>
        <v/>
      </c>
      <c r="N25" s="111" t="str">
        <f>IF(males!AW17&gt;0,males!AW17,"")</f>
        <v/>
      </c>
      <c r="O25" s="111" t="str">
        <f>IF(males!AW20&gt;0,males!AW20,"")</f>
        <v/>
      </c>
      <c r="P25" s="111" t="str">
        <f>IF(males!AW21&gt;0,males!AW21,"")</f>
        <v/>
      </c>
      <c r="Q25" s="111" t="str">
        <f>IF(males!AW24&gt;0,males!AW24,"")</f>
        <v/>
      </c>
      <c r="R25" s="111" t="str">
        <f>IF(males!AW25&gt;0,males!AW25,"")</f>
        <v/>
      </c>
      <c r="S25" s="111" t="str">
        <f>IF(males!AW28&gt;0,males!AW28,"")</f>
        <v/>
      </c>
      <c r="T25" s="111" t="str">
        <f>IF(males!AW29&gt;0,males!AW29,"")</f>
        <v/>
      </c>
      <c r="U25" s="111" t="str">
        <f>IF(males!AW32&gt;0,males!AW32,"")</f>
        <v/>
      </c>
      <c r="V25" s="111" t="str">
        <f>IF(males!AW33&gt;0,males!AW33,"")</f>
        <v/>
      </c>
    </row>
    <row r="26" spans="1:22" ht="25.5" x14ac:dyDescent="0.2">
      <c r="A26" s="119" t="str">
        <f>'males_stats (μm)'!A$2</f>
        <v>Echiniscus scabrocirrosus</v>
      </c>
      <c r="B26" s="121" t="str">
        <f>'males_stats (μm)'!B$2</f>
        <v>ZA.431</v>
      </c>
      <c r="C26" s="99">
        <f>males!AX1</f>
        <v>25</v>
      </c>
      <c r="D26" s="101" t="str">
        <f>IF(males!AY3&gt;0,males!AY3,"")</f>
        <v/>
      </c>
      <c r="E26" s="111" t="str">
        <f>IF(males!AY6&gt;0,males!AY6,"")</f>
        <v/>
      </c>
      <c r="F26" s="111" t="str">
        <f>IF(males!AY7&gt;0,males!AY7,"")</f>
        <v/>
      </c>
      <c r="G26" s="111" t="str">
        <f>IF(males!AY8&gt;0,males!AY8,"")</f>
        <v/>
      </c>
      <c r="H26" s="111" t="str">
        <f>IF(males!AY9&gt;0,males!AY9,"")</f>
        <v/>
      </c>
      <c r="I26" s="111" t="str">
        <f>IF(males!AY10&gt;0,males!AY10,"")</f>
        <v/>
      </c>
      <c r="J26" s="111" t="str">
        <f>IF(males!AY13&gt;0,males!AY13,"")</f>
        <v/>
      </c>
      <c r="K26" s="111" t="str">
        <f>IF(males!AY14&gt;0,males!AY14,"")</f>
        <v/>
      </c>
      <c r="L26" s="111" t="str">
        <f>IF(males!AY15&gt;0,males!AY15,"")</f>
        <v/>
      </c>
      <c r="M26" s="111" t="str">
        <f>IF(males!AY16&gt;0,males!AY16,"")</f>
        <v/>
      </c>
      <c r="N26" s="111" t="str">
        <f>IF(males!AY17&gt;0,males!AY17,"")</f>
        <v/>
      </c>
      <c r="O26" s="111" t="str">
        <f>IF(males!AY20&gt;0,males!AY20,"")</f>
        <v/>
      </c>
      <c r="P26" s="111" t="str">
        <f>IF(males!AY21&gt;0,males!AY21,"")</f>
        <v/>
      </c>
      <c r="Q26" s="111" t="str">
        <f>IF(males!AY24&gt;0,males!AY24,"")</f>
        <v/>
      </c>
      <c r="R26" s="111" t="str">
        <f>IF(males!AY25&gt;0,males!AY25,"")</f>
        <v/>
      </c>
      <c r="S26" s="111" t="str">
        <f>IF(males!AY28&gt;0,males!AY28,"")</f>
        <v/>
      </c>
      <c r="T26" s="111" t="str">
        <f>IF(males!AY29&gt;0,males!AY29,"")</f>
        <v/>
      </c>
      <c r="U26" s="111" t="str">
        <f>IF(males!AY32&gt;0,males!AY32,"")</f>
        <v/>
      </c>
      <c r="V26" s="111" t="str">
        <f>IF(males!AY33&gt;0,males!AY33,"")</f>
        <v/>
      </c>
    </row>
    <row r="27" spans="1:22" ht="25.5" x14ac:dyDescent="0.2">
      <c r="A27" s="119" t="str">
        <f>'males_stats (μm)'!A$2</f>
        <v>Echiniscus scabrocirrosus</v>
      </c>
      <c r="B27" s="121" t="str">
        <f>'males_stats (μm)'!B$2</f>
        <v>ZA.431</v>
      </c>
      <c r="C27" s="99">
        <f>males!AZ1</f>
        <v>26</v>
      </c>
      <c r="D27" s="101" t="str">
        <f>IF(males!BA3&gt;0,males!BA3,"")</f>
        <v/>
      </c>
      <c r="E27" s="111" t="str">
        <f>IF(males!BA6&gt;0,males!BA6,"")</f>
        <v/>
      </c>
      <c r="F27" s="111" t="str">
        <f>IF(males!BA7&gt;0,males!BA7,"")</f>
        <v/>
      </c>
      <c r="G27" s="111" t="str">
        <f>IF(males!BA8&gt;0,males!BA8,"")</f>
        <v/>
      </c>
      <c r="H27" s="111" t="str">
        <f>IF(males!BA9&gt;0,males!BA9,"")</f>
        <v/>
      </c>
      <c r="I27" s="111" t="str">
        <f>IF(males!BA10&gt;0,males!BA10,"")</f>
        <v/>
      </c>
      <c r="J27" s="111" t="str">
        <f>IF(males!BA13&gt;0,males!BA13,"")</f>
        <v/>
      </c>
      <c r="K27" s="111" t="str">
        <f>IF(males!BA14&gt;0,males!BA14,"")</f>
        <v/>
      </c>
      <c r="L27" s="111" t="str">
        <f>IF(males!BA15&gt;0,males!BA15,"")</f>
        <v/>
      </c>
      <c r="M27" s="111" t="str">
        <f>IF(males!BA16&gt;0,males!BA16,"")</f>
        <v/>
      </c>
      <c r="N27" s="111" t="str">
        <f>IF(males!BA17&gt;0,males!BA17,"")</f>
        <v/>
      </c>
      <c r="O27" s="111" t="str">
        <f>IF(males!BA20&gt;0,males!BA20,"")</f>
        <v/>
      </c>
      <c r="P27" s="111" t="str">
        <f>IF(males!BA21&gt;0,males!BA21,"")</f>
        <v/>
      </c>
      <c r="Q27" s="111" t="str">
        <f>IF(males!BA24&gt;0,males!BA24,"")</f>
        <v/>
      </c>
      <c r="R27" s="111" t="str">
        <f>IF(males!BA25&gt;0,males!BA25,"")</f>
        <v/>
      </c>
      <c r="S27" s="111" t="str">
        <f>IF(males!BA28&gt;0,males!BA28,"")</f>
        <v/>
      </c>
      <c r="T27" s="111" t="str">
        <f>IF(males!BA29&gt;0,males!BA29,"")</f>
        <v/>
      </c>
      <c r="U27" s="111" t="str">
        <f>IF(males!BA32&gt;0,males!BA32,"")</f>
        <v/>
      </c>
      <c r="V27" s="111" t="str">
        <f>IF(males!BA33&gt;0,males!BA33,"")</f>
        <v/>
      </c>
    </row>
    <row r="28" spans="1:22" ht="25.5" x14ac:dyDescent="0.2">
      <c r="A28" s="119" t="str">
        <f>'males_stats (μm)'!A$2</f>
        <v>Echiniscus scabrocirrosus</v>
      </c>
      <c r="B28" s="121" t="str">
        <f>'males_stats (μm)'!B$2</f>
        <v>ZA.431</v>
      </c>
      <c r="C28" s="99">
        <f>males!BB1</f>
        <v>27</v>
      </c>
      <c r="D28" s="101" t="str">
        <f>IF(males!BC3&gt;0,males!BC3,"")</f>
        <v/>
      </c>
      <c r="E28" s="111" t="str">
        <f>IF(males!BC6&gt;0,males!BC6,"")</f>
        <v/>
      </c>
      <c r="F28" s="111" t="str">
        <f>IF(males!BC7&gt;0,males!BC7,"")</f>
        <v/>
      </c>
      <c r="G28" s="111" t="str">
        <f>IF(males!BC8&gt;0,males!BC8,"")</f>
        <v/>
      </c>
      <c r="H28" s="111" t="str">
        <f>IF(males!BC9&gt;0,males!BC9,"")</f>
        <v/>
      </c>
      <c r="I28" s="111" t="str">
        <f>IF(males!BC10&gt;0,males!BC10,"")</f>
        <v/>
      </c>
      <c r="J28" s="111" t="str">
        <f>IF(males!BC13&gt;0,males!BC13,"")</f>
        <v/>
      </c>
      <c r="K28" s="111" t="str">
        <f>IF(males!BC14&gt;0,males!BC14,"")</f>
        <v/>
      </c>
      <c r="L28" s="111" t="str">
        <f>IF(males!BC15&gt;0,males!BC15,"")</f>
        <v/>
      </c>
      <c r="M28" s="111" t="str">
        <f>IF(males!BC16&gt;0,males!BC16,"")</f>
        <v/>
      </c>
      <c r="N28" s="111" t="str">
        <f>IF(males!BC17&gt;0,males!BC17,"")</f>
        <v/>
      </c>
      <c r="O28" s="111" t="str">
        <f>IF(males!BC20&gt;0,males!BC20,"")</f>
        <v/>
      </c>
      <c r="P28" s="111" t="str">
        <f>IF(males!BC21&gt;0,males!BC21,"")</f>
        <v/>
      </c>
      <c r="Q28" s="111" t="str">
        <f>IF(males!BC24&gt;0,males!BC24,"")</f>
        <v/>
      </c>
      <c r="R28" s="111" t="str">
        <f>IF(males!BC25&gt;0,males!BC25,"")</f>
        <v/>
      </c>
      <c r="S28" s="111" t="str">
        <f>IF(males!BC28&gt;0,males!BC28,"")</f>
        <v/>
      </c>
      <c r="T28" s="111" t="str">
        <f>IF(males!BC29&gt;0,males!BC29,"")</f>
        <v/>
      </c>
      <c r="U28" s="111" t="str">
        <f>IF(males!BC32&gt;0,males!BC32,"")</f>
        <v/>
      </c>
      <c r="V28" s="111" t="str">
        <f>IF(males!BC33&gt;0,males!BC33,"")</f>
        <v/>
      </c>
    </row>
    <row r="29" spans="1:22" ht="25.5" x14ac:dyDescent="0.2">
      <c r="A29" s="119" t="str">
        <f>'males_stats (μm)'!A$2</f>
        <v>Echiniscus scabrocirrosus</v>
      </c>
      <c r="B29" s="121" t="str">
        <f>'males_stats (μm)'!B$2</f>
        <v>ZA.431</v>
      </c>
      <c r="C29" s="99">
        <f>males!BD1</f>
        <v>28</v>
      </c>
      <c r="D29" s="101" t="str">
        <f>IF(males!BE3&gt;0,males!BE3,"")</f>
        <v/>
      </c>
      <c r="E29" s="111" t="str">
        <f>IF(males!BE6&gt;0,males!BE6,"")</f>
        <v/>
      </c>
      <c r="F29" s="111" t="str">
        <f>IF(males!BE7&gt;0,males!BE7,"")</f>
        <v/>
      </c>
      <c r="G29" s="111" t="str">
        <f>IF(males!BE8&gt;0,males!BE8,"")</f>
        <v/>
      </c>
      <c r="H29" s="111" t="str">
        <f>IF(males!BE9&gt;0,males!BE9,"")</f>
        <v/>
      </c>
      <c r="I29" s="111" t="str">
        <f>IF(males!BE10&gt;0,males!BE10,"")</f>
        <v/>
      </c>
      <c r="J29" s="111" t="str">
        <f>IF(males!BE13&gt;0,males!BE13,"")</f>
        <v/>
      </c>
      <c r="K29" s="111" t="str">
        <f>IF(males!BE14&gt;0,males!BE14,"")</f>
        <v/>
      </c>
      <c r="L29" s="111" t="str">
        <f>IF(males!BE15&gt;0,males!BE15,"")</f>
        <v/>
      </c>
      <c r="M29" s="111" t="str">
        <f>IF(males!BE16&gt;0,males!BE16,"")</f>
        <v/>
      </c>
      <c r="N29" s="111" t="str">
        <f>IF(males!BE17&gt;0,males!BE17,"")</f>
        <v/>
      </c>
      <c r="O29" s="111" t="str">
        <f>IF(males!BE20&gt;0,males!BE20,"")</f>
        <v/>
      </c>
      <c r="P29" s="111" t="str">
        <f>IF(males!BE21&gt;0,males!BE21,"")</f>
        <v/>
      </c>
      <c r="Q29" s="111" t="str">
        <f>IF(males!BE24&gt;0,males!BE24,"")</f>
        <v/>
      </c>
      <c r="R29" s="111" t="str">
        <f>IF(males!BE25&gt;0,males!BE25,"")</f>
        <v/>
      </c>
      <c r="S29" s="111" t="str">
        <f>IF(males!BE28&gt;0,males!BE28,"")</f>
        <v/>
      </c>
      <c r="T29" s="111" t="str">
        <f>IF(males!BE29&gt;0,males!BE29,"")</f>
        <v/>
      </c>
      <c r="U29" s="111" t="str">
        <f>IF(males!BE32&gt;0,males!BE32,"")</f>
        <v/>
      </c>
      <c r="V29" s="111" t="str">
        <f>IF(males!BE33&gt;0,males!BE33,"")</f>
        <v/>
      </c>
    </row>
    <row r="30" spans="1:22" ht="25.5" x14ac:dyDescent="0.2">
      <c r="A30" s="119" t="str">
        <f>'males_stats (μm)'!A$2</f>
        <v>Echiniscus scabrocirrosus</v>
      </c>
      <c r="B30" s="121" t="str">
        <f>'males_stats (μm)'!B$2</f>
        <v>ZA.431</v>
      </c>
      <c r="C30" s="99">
        <f>males!BF1</f>
        <v>29</v>
      </c>
      <c r="D30" s="101" t="str">
        <f>IF(males!BG3&gt;0,males!BG3,"")</f>
        <v/>
      </c>
      <c r="E30" s="111" t="str">
        <f>IF(males!BG6&gt;0,males!BG6,"")</f>
        <v/>
      </c>
      <c r="F30" s="111" t="str">
        <f>IF(males!BG7&gt;0,males!BG7,"")</f>
        <v/>
      </c>
      <c r="G30" s="111" t="str">
        <f>IF(males!BG8&gt;0,males!BG8,"")</f>
        <v/>
      </c>
      <c r="H30" s="111" t="str">
        <f>IF(males!BG9&gt;0,males!BG9,"")</f>
        <v/>
      </c>
      <c r="I30" s="111" t="str">
        <f>IF(males!BG10&gt;0,males!BG10,"")</f>
        <v/>
      </c>
      <c r="J30" s="111" t="str">
        <f>IF(males!BG13&gt;0,males!BG13,"")</f>
        <v/>
      </c>
      <c r="K30" s="111" t="str">
        <f>IF(males!BG14&gt;0,males!BG14,"")</f>
        <v/>
      </c>
      <c r="L30" s="111" t="str">
        <f>IF(males!BG15&gt;0,males!BG15,"")</f>
        <v/>
      </c>
      <c r="M30" s="111" t="str">
        <f>IF(males!BG16&gt;0,males!BG16,"")</f>
        <v/>
      </c>
      <c r="N30" s="111" t="str">
        <f>IF(males!BG17&gt;0,males!BG17,"")</f>
        <v/>
      </c>
      <c r="O30" s="111" t="str">
        <f>IF(males!BG20&gt;0,males!BG20,"")</f>
        <v/>
      </c>
      <c r="P30" s="111" t="str">
        <f>IF(males!BG21&gt;0,males!BG21,"")</f>
        <v/>
      </c>
      <c r="Q30" s="111" t="str">
        <f>IF(males!BG24&gt;0,males!BG24,"")</f>
        <v/>
      </c>
      <c r="R30" s="111" t="str">
        <f>IF(males!BG25&gt;0,males!BG25,"")</f>
        <v/>
      </c>
      <c r="S30" s="111" t="str">
        <f>IF(males!BG28&gt;0,males!BG28,"")</f>
        <v/>
      </c>
      <c r="T30" s="111" t="str">
        <f>IF(males!BG29&gt;0,males!BG29,"")</f>
        <v/>
      </c>
      <c r="U30" s="111" t="str">
        <f>IF(males!BG32&gt;0,males!BG32,"")</f>
        <v/>
      </c>
      <c r="V30" s="111" t="str">
        <f>IF(males!BG33&gt;0,males!BG33,"")</f>
        <v/>
      </c>
    </row>
    <row r="31" spans="1:22" ht="25.5" x14ac:dyDescent="0.2">
      <c r="A31" s="119" t="str">
        <f>'males_stats (μm)'!A$2</f>
        <v>Echiniscus scabrocirrosus</v>
      </c>
      <c r="B31" s="121" t="str">
        <f>'males_stats (μm)'!B$2</f>
        <v>ZA.431</v>
      </c>
      <c r="C31" s="99">
        <f>males!BH1</f>
        <v>30</v>
      </c>
      <c r="D31" s="101" t="str">
        <f>IF(males!BI3&gt;0,males!BI3,"")</f>
        <v/>
      </c>
      <c r="E31" s="111" t="str">
        <f>IF(males!BI6&gt;0,males!BI6,"")</f>
        <v/>
      </c>
      <c r="F31" s="111" t="str">
        <f>IF(males!BI7&gt;0,males!BI7,"")</f>
        <v/>
      </c>
      <c r="G31" s="111" t="str">
        <f>IF(males!BI8&gt;0,males!BI8,"")</f>
        <v/>
      </c>
      <c r="H31" s="111" t="str">
        <f>IF(males!BI9&gt;0,males!BI9,"")</f>
        <v/>
      </c>
      <c r="I31" s="111" t="str">
        <f>IF(males!BI10&gt;0,males!BI10,"")</f>
        <v/>
      </c>
      <c r="J31" s="111" t="str">
        <f>IF(males!BI13&gt;0,males!BI13,"")</f>
        <v/>
      </c>
      <c r="K31" s="111" t="str">
        <f>IF(males!BI14&gt;0,males!BI14,"")</f>
        <v/>
      </c>
      <c r="L31" s="111" t="str">
        <f>IF(males!BI15&gt;0,males!BI15,"")</f>
        <v/>
      </c>
      <c r="M31" s="111" t="str">
        <f>IF(males!BI16&gt;0,males!BI16,"")</f>
        <v/>
      </c>
      <c r="N31" s="111" t="str">
        <f>IF(males!BI17&gt;0,males!BI17,"")</f>
        <v/>
      </c>
      <c r="O31" s="111" t="str">
        <f>IF(males!BI20&gt;0,males!BI20,"")</f>
        <v/>
      </c>
      <c r="P31" s="111" t="str">
        <f>IF(males!BI21&gt;0,males!BI21,"")</f>
        <v/>
      </c>
      <c r="Q31" s="111" t="str">
        <f>IF(males!BI24&gt;0,males!BI24,"")</f>
        <v/>
      </c>
      <c r="R31" s="111" t="str">
        <f>IF(males!BI25&gt;0,males!BI25,"")</f>
        <v/>
      </c>
      <c r="S31" s="111" t="str">
        <f>IF(males!BI28&gt;0,males!BI28,"")</f>
        <v/>
      </c>
      <c r="T31" s="111" t="str">
        <f>IF(males!BI29&gt;0,males!BI29,"")</f>
        <v/>
      </c>
      <c r="U31" s="111" t="str">
        <f>IF(males!BI32&gt;0,males!BI32,"")</f>
        <v/>
      </c>
      <c r="V31" s="111" t="str">
        <f>IF(males!BI33&gt;0,males!BI33,"")</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49</v>
      </c>
      <c r="B1" s="81" t="s">
        <v>50</v>
      </c>
      <c r="C1" s="67" t="s">
        <v>34</v>
      </c>
      <c r="D1" s="82" t="s">
        <v>4</v>
      </c>
      <c r="E1" s="82" t="s">
        <v>25</v>
      </c>
      <c r="F1" s="82" t="s">
        <v>35</v>
      </c>
      <c r="G1" s="82" t="s">
        <v>36</v>
      </c>
      <c r="H1" s="82" t="s">
        <v>37</v>
      </c>
      <c r="I1" s="82" t="s">
        <v>38</v>
      </c>
      <c r="J1" s="82" t="s">
        <v>39</v>
      </c>
      <c r="K1" s="82" t="s">
        <v>40</v>
      </c>
      <c r="L1" s="82" t="s">
        <v>62</v>
      </c>
      <c r="M1" s="82" t="s">
        <v>64</v>
      </c>
      <c r="N1" s="82" t="s">
        <v>63</v>
      </c>
      <c r="O1" s="82" t="s">
        <v>5</v>
      </c>
      <c r="P1" s="82" t="s">
        <v>6</v>
      </c>
      <c r="Q1" s="82" t="s">
        <v>7</v>
      </c>
      <c r="R1" s="82" t="s">
        <v>51</v>
      </c>
      <c r="S1" s="82" t="s">
        <v>52</v>
      </c>
      <c r="T1" s="82" t="s">
        <v>75</v>
      </c>
      <c r="U1" s="82" t="s">
        <v>53</v>
      </c>
      <c r="V1" s="82" t="s">
        <v>54</v>
      </c>
      <c r="W1" s="82" t="s">
        <v>76</v>
      </c>
      <c r="X1" s="82" t="s">
        <v>55</v>
      </c>
      <c r="Y1" s="82" t="s">
        <v>56</v>
      </c>
      <c r="Z1" s="82" t="s">
        <v>77</v>
      </c>
      <c r="AA1" s="82" t="s">
        <v>57</v>
      </c>
      <c r="AB1" s="82" t="s">
        <v>58</v>
      </c>
      <c r="AC1" s="82" t="s">
        <v>78</v>
      </c>
    </row>
    <row r="2" spans="1:29" ht="25.5" x14ac:dyDescent="0.2">
      <c r="A2" s="119" t="str">
        <f>'general info'!D2</f>
        <v>Echiniscus scabrocirrosus</v>
      </c>
      <c r="B2" s="120" t="str">
        <f>'general info'!D3</f>
        <v>ZA.431</v>
      </c>
      <c r="C2" s="99">
        <f>juveniles!B1</f>
        <v>1</v>
      </c>
      <c r="D2" s="100">
        <f>IF(juveniles!B3&gt;0,juveniles!B3,"")</f>
        <v>258.89999999999998</v>
      </c>
      <c r="E2" s="105">
        <f>IF(juveniles!B4&gt;0,juveniles!B4,"")</f>
        <v>47.8</v>
      </c>
      <c r="F2" s="105">
        <f>IF(juveniles!B6&gt;0,juveniles!B6,"")</f>
        <v>8.6999999999999993</v>
      </c>
      <c r="G2" s="105">
        <f>IF(juveniles!B7&gt;0,juveniles!B7,"")</f>
        <v>7.5</v>
      </c>
      <c r="H2" s="105">
        <f>IF(juveniles!B8&gt;0,juveniles!B8,"")</f>
        <v>14.3</v>
      </c>
      <c r="I2" s="105">
        <f>IF(juveniles!B9&gt;0,juveniles!B9,"")</f>
        <v>5.4</v>
      </c>
      <c r="J2" s="105">
        <f>IF(juveniles!B10&gt;0,juveniles!B10,"")</f>
        <v>37.5</v>
      </c>
      <c r="K2" s="106">
        <f>IF(juveniles!B11&gt;0,juveniles!B11,"")</f>
        <v>0.14484356894553882</v>
      </c>
      <c r="L2" s="105">
        <f>IF(juveniles!B13&gt;0,juveniles!B13,"")</f>
        <v>96.7</v>
      </c>
      <c r="M2" s="105" t="str">
        <f>IF(juveniles!B14&gt;0,juveniles!B14,"")</f>
        <v/>
      </c>
      <c r="N2" s="105" t="str">
        <f>IF(juveniles!B15&gt;0,juveniles!B15,"")</f>
        <v/>
      </c>
      <c r="O2" s="105">
        <f>IF(juveniles!B16&gt;0,juveniles!B16,"")</f>
        <v>1.9</v>
      </c>
      <c r="P2" s="105">
        <f>IF(juveniles!B17&gt;0,juveniles!B17,"")</f>
        <v>3</v>
      </c>
      <c r="Q2" s="105" t="str">
        <f>IF(juveniles!B18&gt;0,juveniles!B18,"")</f>
        <v/>
      </c>
      <c r="R2" s="105">
        <f>IF(juveniles!B20&gt;0,juveniles!B20,"")</f>
        <v>14.2</v>
      </c>
      <c r="S2" s="105">
        <f>IF(juveniles!B21&gt;0,juveniles!B21,"")</f>
        <v>2.8</v>
      </c>
      <c r="T2" s="106">
        <f>IF(juveniles!B22&gt;0,juveniles!B22,"")</f>
        <v>0.19718309859154928</v>
      </c>
      <c r="U2" s="105">
        <f>IF(juveniles!B24&gt;0,juveniles!B24,"")</f>
        <v>13.8</v>
      </c>
      <c r="V2" s="105">
        <f>IF(juveniles!B25&gt;0,juveniles!B25,"")</f>
        <v>3.1</v>
      </c>
      <c r="W2" s="106">
        <f>IF(juveniles!B26&gt;0,juveniles!B26,"")</f>
        <v>0.22463768115942029</v>
      </c>
      <c r="X2" s="105">
        <f>IF(juveniles!B28&gt;0,juveniles!B28,"")</f>
        <v>13.7</v>
      </c>
      <c r="Y2" s="107">
        <f>IF(juveniles!B29&gt;0,juveniles!B29,"")</f>
        <v>2.5</v>
      </c>
      <c r="Z2" s="108">
        <f>IF(juveniles!B30&gt;0,juveniles!B30,"")</f>
        <v>0.18248175182481752</v>
      </c>
      <c r="AA2" s="107">
        <f>IF(juveniles!B32&gt;0,juveniles!B32,"")</f>
        <v>14.8</v>
      </c>
      <c r="AB2" s="107">
        <f>IF(juveniles!B33&gt;0,juveniles!B33,"")</f>
        <v>3.4</v>
      </c>
      <c r="AC2" s="108">
        <f>IF(juveniles!B34&gt;0,juveniles!B34,"")</f>
        <v>0.22972972972972971</v>
      </c>
    </row>
    <row r="3" spans="1:29" ht="25.5" x14ac:dyDescent="0.2">
      <c r="A3" s="63" t="str">
        <f t="shared" ref="A3:B19" si="0">A$2</f>
        <v>Echiniscus scabrocirrosus</v>
      </c>
      <c r="B3" s="79" t="str">
        <f>B$2</f>
        <v>ZA.431</v>
      </c>
      <c r="C3" s="99">
        <f>juveniles!D1</f>
        <v>2</v>
      </c>
      <c r="D3" s="100">
        <f>IF(juveniles!D3&gt;0,juveniles!D3,"")</f>
        <v>270</v>
      </c>
      <c r="E3" s="109">
        <f>IF(juveniles!D4&gt;0,juveniles!D4,"")</f>
        <v>48.1</v>
      </c>
      <c r="F3" s="109">
        <f>IF(juveniles!D6&gt;0,juveniles!D6,"")</f>
        <v>12</v>
      </c>
      <c r="G3" s="109">
        <f>IF(juveniles!D7&gt;0,juveniles!D7,"")</f>
        <v>8.5</v>
      </c>
      <c r="H3" s="109">
        <f>IF(juveniles!D8&gt;0,juveniles!D8,"")</f>
        <v>14.6</v>
      </c>
      <c r="I3" s="109">
        <f>IF(juveniles!D9&gt;0,juveniles!D9,"")</f>
        <v>6.1</v>
      </c>
      <c r="J3" s="109">
        <f>IF(juveniles!D10&gt;0,juveniles!D10,"")</f>
        <v>40.1</v>
      </c>
      <c r="K3" s="108">
        <f>IF(juveniles!D11&gt;0,juveniles!D11,"")</f>
        <v>0.14851851851851852</v>
      </c>
      <c r="L3" s="109" t="str">
        <f>IF(juveniles!D13&gt;0,juveniles!D13,"")</f>
        <v/>
      </c>
      <c r="M3" s="109">
        <f>IF(juveniles!D14&gt;0,juveniles!D14,"")</f>
        <v>58.7</v>
      </c>
      <c r="N3" s="109" t="str">
        <f>IF(juveniles!D15&gt;0,juveniles!D15,"")</f>
        <v/>
      </c>
      <c r="O3" s="109">
        <f>IF(juveniles!D16&gt;0,juveniles!D16,"")</f>
        <v>3</v>
      </c>
      <c r="P3" s="109">
        <f>IF(juveniles!D17&gt;0,juveniles!D17,"")</f>
        <v>3.5</v>
      </c>
      <c r="Q3" s="109">
        <f>IF(juveniles!D18&gt;0,juveniles!D18,"")</f>
        <v>13</v>
      </c>
      <c r="R3" s="109">
        <f>IF(juveniles!D20&gt;0,juveniles!D20,"")</f>
        <v>13.7</v>
      </c>
      <c r="S3" s="109">
        <f>IF(juveniles!D21&gt;0,juveniles!D21,"")</f>
        <v>2.9</v>
      </c>
      <c r="T3" s="108">
        <f>IF(juveniles!D22&gt;0,juveniles!D22,"")</f>
        <v>0.21167883211678831</v>
      </c>
      <c r="U3" s="109">
        <f>IF(juveniles!D24&gt;0,juveniles!D24,"")</f>
        <v>13.1</v>
      </c>
      <c r="V3" s="109">
        <f>IF(juveniles!D25&gt;0,juveniles!D25,"")</f>
        <v>3</v>
      </c>
      <c r="W3" s="108">
        <f>IF(juveniles!D26&gt;0,juveniles!D26,"")</f>
        <v>0.22900763358778625</v>
      </c>
      <c r="X3" s="109">
        <f>IF(juveniles!D28&gt;0,juveniles!D28,"")</f>
        <v>14</v>
      </c>
      <c r="Y3" s="107">
        <f>IF(juveniles!D29&gt;0,juveniles!D29,"")</f>
        <v>3.2</v>
      </c>
      <c r="Z3" s="108">
        <f>IF(juveniles!D30&gt;0,juveniles!D30,"")</f>
        <v>0.22857142857142859</v>
      </c>
      <c r="AA3" s="107">
        <f>IF(juveniles!D32&gt;0,juveniles!D32,"")</f>
        <v>16</v>
      </c>
      <c r="AB3" s="107">
        <f>IF(juveniles!D33&gt;0,juveniles!D33,"")</f>
        <v>3.7</v>
      </c>
      <c r="AC3" s="108">
        <f>IF(juveniles!D34&gt;0,juveniles!D34,"")</f>
        <v>0.23125000000000001</v>
      </c>
    </row>
    <row r="4" spans="1:29" ht="25.5" x14ac:dyDescent="0.2">
      <c r="A4" s="63" t="str">
        <f t="shared" si="0"/>
        <v>Echiniscus scabrocirrosus</v>
      </c>
      <c r="B4" s="79" t="str">
        <f t="shared" si="0"/>
        <v>ZA.431</v>
      </c>
      <c r="C4" s="99">
        <f>juveniles!F1</f>
        <v>3</v>
      </c>
      <c r="D4" s="100">
        <f>IF(juveniles!F3&gt;0,juveniles!F3,"")</f>
        <v>276</v>
      </c>
      <c r="E4" s="109">
        <f>IF(juveniles!F4&gt;0,juveniles!F4,"")</f>
        <v>44.9</v>
      </c>
      <c r="F4" s="109">
        <f>IF(juveniles!F6&gt;0,juveniles!F6,"")</f>
        <v>8.3000000000000007</v>
      </c>
      <c r="G4" s="109">
        <f>IF(juveniles!F7&gt;0,juveniles!F7,"")</f>
        <v>8.1999999999999993</v>
      </c>
      <c r="H4" s="109">
        <f>IF(juveniles!F8&gt;0,juveniles!F8,"")</f>
        <v>11.1</v>
      </c>
      <c r="I4" s="109">
        <f>IF(juveniles!F9&gt;0,juveniles!F9,"")</f>
        <v>5.2</v>
      </c>
      <c r="J4" s="109">
        <f>IF(juveniles!F10&gt;0,juveniles!F10,"")</f>
        <v>29</v>
      </c>
      <c r="K4" s="108">
        <f>IF(juveniles!F11&gt;0,juveniles!F11,"")</f>
        <v>0.10507246376811594</v>
      </c>
      <c r="L4" s="109" t="str">
        <f>IF(juveniles!F13&gt;0,juveniles!F13,"")</f>
        <v/>
      </c>
      <c r="M4" s="109">
        <f>IF(juveniles!F14&gt;0,juveniles!F14,"")</f>
        <v>49.4</v>
      </c>
      <c r="N4" s="109">
        <f>IF(juveniles!F15&gt;0,juveniles!F15,"")</f>
        <v>123.8</v>
      </c>
      <c r="O4" s="109">
        <f>IF(juveniles!F16&gt;0,juveniles!F16,"")</f>
        <v>2.6</v>
      </c>
      <c r="P4" s="109">
        <f>IF(juveniles!F17&gt;0,juveniles!F17,"")</f>
        <v>3.4</v>
      </c>
      <c r="Q4" s="109">
        <f>IF(juveniles!F18&gt;0,juveniles!F18,"")</f>
        <v>13</v>
      </c>
      <c r="R4" s="109">
        <f>IF(juveniles!F20&gt;0,juveniles!F20,"")</f>
        <v>14.3</v>
      </c>
      <c r="S4" s="109">
        <f>IF(juveniles!F21&gt;0,juveniles!F21,"")</f>
        <v>3.1</v>
      </c>
      <c r="T4" s="108">
        <f>IF(juveniles!F22&gt;0,juveniles!F22,"")</f>
        <v>0.21678321678321677</v>
      </c>
      <c r="U4" s="109">
        <f>IF(juveniles!F24&gt;0,juveniles!F24,"")</f>
        <v>13.9</v>
      </c>
      <c r="V4" s="109">
        <f>IF(juveniles!F25&gt;0,juveniles!F25,"")</f>
        <v>2.7</v>
      </c>
      <c r="W4" s="108">
        <f>IF(juveniles!F26&gt;0,juveniles!F26,"")</f>
        <v>0.19424460431654678</v>
      </c>
      <c r="X4" s="109">
        <f>IF(juveniles!F28&gt;0,juveniles!F28,"")</f>
        <v>13.4</v>
      </c>
      <c r="Y4" s="107">
        <f>IF(juveniles!F29&gt;0,juveniles!F29,"")</f>
        <v>3</v>
      </c>
      <c r="Z4" s="108">
        <f>IF(juveniles!F30&gt;0,juveniles!F30,"")</f>
        <v>0.22388059701492538</v>
      </c>
      <c r="AA4" s="107">
        <f>IF(juveniles!F32&gt;0,juveniles!F32,"")</f>
        <v>16.3</v>
      </c>
      <c r="AB4" s="107">
        <f>IF(juveniles!F33&gt;0,juveniles!F33,"")</f>
        <v>3.3</v>
      </c>
      <c r="AC4" s="108">
        <f>IF(juveniles!F34&gt;0,juveniles!F34,"")</f>
        <v>0.20245398773006132</v>
      </c>
    </row>
    <row r="5" spans="1:29" ht="25.5" x14ac:dyDescent="0.2">
      <c r="A5" s="63" t="str">
        <f t="shared" si="0"/>
        <v>Echiniscus scabrocirrosus</v>
      </c>
      <c r="B5" s="79" t="str">
        <f t="shared" si="0"/>
        <v>ZA.431</v>
      </c>
      <c r="C5" s="99">
        <f>juveniles!H1</f>
        <v>4</v>
      </c>
      <c r="D5" s="100">
        <f>IF(juveniles!H3&gt;0,juveniles!H3,"")</f>
        <v>282.60000000000002</v>
      </c>
      <c r="E5" s="109">
        <f>IF(juveniles!H4&gt;0,juveniles!H4,"")</f>
        <v>53.8</v>
      </c>
      <c r="F5" s="109">
        <f>IF(juveniles!H6&gt;0,juveniles!H6,"")</f>
        <v>14.7</v>
      </c>
      <c r="G5" s="109">
        <f>IF(juveniles!H7&gt;0,juveniles!H7,"")</f>
        <v>10.8</v>
      </c>
      <c r="H5" s="109">
        <f>IF(juveniles!H8&gt;0,juveniles!H8,"")</f>
        <v>18.7</v>
      </c>
      <c r="I5" s="109">
        <f>IF(juveniles!H9&gt;0,juveniles!H9,"")</f>
        <v>6</v>
      </c>
      <c r="J5" s="109" t="str">
        <f>IF(juveniles!H10&gt;0,juveniles!H10,"")</f>
        <v/>
      </c>
      <c r="K5" s="108" t="str">
        <f>IF(juveniles!H11&gt;0,juveniles!H11,"")</f>
        <v/>
      </c>
      <c r="L5" s="109">
        <f>IF(juveniles!H13&gt;0,juveniles!H13,"")</f>
        <v>117.6</v>
      </c>
      <c r="M5" s="109">
        <f>IF(juveniles!H14&gt;0,juveniles!H14,"")</f>
        <v>66.400000000000006</v>
      </c>
      <c r="N5" s="109" t="str">
        <f>IF(juveniles!H15&gt;0,juveniles!H15,"")</f>
        <v/>
      </c>
      <c r="O5" s="109">
        <f>IF(juveniles!H16&gt;0,juveniles!H16,"")</f>
        <v>2.4</v>
      </c>
      <c r="P5" s="109" t="str">
        <f>IF(juveniles!H17&gt;0,juveniles!H17,"")</f>
        <v/>
      </c>
      <c r="Q5" s="109" t="str">
        <f>IF(juveniles!H18&gt;0,juveniles!H18,"")</f>
        <v/>
      </c>
      <c r="R5" s="109">
        <f>IF(juveniles!H20&gt;0,juveniles!H20,"")</f>
        <v>14.2</v>
      </c>
      <c r="S5" s="109">
        <f>IF(juveniles!H21&gt;0,juveniles!H21,"")</f>
        <v>3.6</v>
      </c>
      <c r="T5" s="108">
        <f>IF(juveniles!H22&gt;0,juveniles!H22,"")</f>
        <v>0.25352112676056338</v>
      </c>
      <c r="U5" s="109">
        <f>IF(juveniles!H24&gt;0,juveniles!H24,"")</f>
        <v>14.3</v>
      </c>
      <c r="V5" s="109">
        <f>IF(juveniles!H25&gt;0,juveniles!H25,"")</f>
        <v>2.9</v>
      </c>
      <c r="W5" s="108">
        <f>IF(juveniles!H26&gt;0,juveniles!H26,"")</f>
        <v>0.20279720279720279</v>
      </c>
      <c r="X5" s="109">
        <f>IF(juveniles!H28&gt;0,juveniles!H28,"")</f>
        <v>15</v>
      </c>
      <c r="Y5" s="107">
        <f>IF(juveniles!H29&gt;0,juveniles!H29,"")</f>
        <v>2.9</v>
      </c>
      <c r="Z5" s="108">
        <f>IF(juveniles!H30&gt;0,juveniles!H30,"")</f>
        <v>0.19333333333333333</v>
      </c>
      <c r="AA5" s="107">
        <f>IF(juveniles!H32&gt;0,juveniles!H32,"")</f>
        <v>16.399999999999999</v>
      </c>
      <c r="AB5" s="107">
        <f>IF(juveniles!H33&gt;0,juveniles!H33,"")</f>
        <v>3.7</v>
      </c>
      <c r="AC5" s="108">
        <f>IF(juveniles!H34&gt;0,juveniles!H34,"")</f>
        <v>0.22560975609756101</v>
      </c>
    </row>
    <row r="6" spans="1:29" ht="25.5" x14ac:dyDescent="0.2">
      <c r="A6" s="63" t="str">
        <f t="shared" si="0"/>
        <v>Echiniscus scabrocirrosus</v>
      </c>
      <c r="B6" s="79" t="str">
        <f t="shared" si="0"/>
        <v>ZA.431</v>
      </c>
      <c r="C6" s="99">
        <f>juveniles!J1</f>
        <v>5</v>
      </c>
      <c r="D6" s="100">
        <f>IF(juveniles!J3&gt;0,juveniles!J3,"")</f>
        <v>270.60000000000002</v>
      </c>
      <c r="E6" s="109">
        <f>IF(juveniles!J4&gt;0,juveniles!J4,"")</f>
        <v>43.4</v>
      </c>
      <c r="F6" s="109" t="str">
        <f>IF(juveniles!J6&gt;0,juveniles!J6,"")</f>
        <v/>
      </c>
      <c r="G6" s="109">
        <f>IF(juveniles!J7&gt;0,juveniles!J7,"")</f>
        <v>7.9</v>
      </c>
      <c r="H6" s="109">
        <f>IF(juveniles!J8&gt;0,juveniles!J8,"")</f>
        <v>14</v>
      </c>
      <c r="I6" s="109">
        <f>IF(juveniles!J9&gt;0,juveniles!J9,"")</f>
        <v>5.7</v>
      </c>
      <c r="J6" s="109">
        <f>IF(juveniles!J10&gt;0,juveniles!J10,"")</f>
        <v>37.6</v>
      </c>
      <c r="K6" s="108">
        <f>IF(juveniles!J11&gt;0,juveniles!J11,"")</f>
        <v>0.13895048041389504</v>
      </c>
      <c r="L6" s="109">
        <f>IF(juveniles!J13&gt;0,juveniles!J13,"")</f>
        <v>89</v>
      </c>
      <c r="M6" s="109">
        <f>IF(juveniles!J14&gt;0,juveniles!J14,"")</f>
        <v>83.9</v>
      </c>
      <c r="N6" s="109">
        <f>IF(juveniles!J15&gt;0,juveniles!J15,"")</f>
        <v>141.9</v>
      </c>
      <c r="O6" s="109">
        <f>IF(juveniles!J16&gt;0,juveniles!J16,"")</f>
        <v>2.1</v>
      </c>
      <c r="P6" s="109">
        <f>IF(juveniles!J17&gt;0,juveniles!J17,"")</f>
        <v>3.8</v>
      </c>
      <c r="Q6" s="109">
        <f>IF(juveniles!J18&gt;0,juveniles!J18,"")</f>
        <v>14</v>
      </c>
      <c r="R6" s="109">
        <f>IF(juveniles!J20&gt;0,juveniles!J20,"")</f>
        <v>13.3</v>
      </c>
      <c r="S6" s="109">
        <f>IF(juveniles!J21&gt;0,juveniles!J21,"")</f>
        <v>3</v>
      </c>
      <c r="T6" s="108">
        <f>IF(juveniles!J22&gt;0,juveniles!J22,"")</f>
        <v>0.22556390977443608</v>
      </c>
      <c r="U6" s="109">
        <f>IF(juveniles!J24&gt;0,juveniles!J24,"")</f>
        <v>14</v>
      </c>
      <c r="V6" s="109">
        <f>IF(juveniles!J25&gt;0,juveniles!J25,"")</f>
        <v>2.9</v>
      </c>
      <c r="W6" s="108">
        <f>IF(juveniles!J26&gt;0,juveniles!J26,"")</f>
        <v>0.20714285714285713</v>
      </c>
      <c r="X6" s="109">
        <f>IF(juveniles!J28&gt;0,juveniles!J28,"")</f>
        <v>13.7</v>
      </c>
      <c r="Y6" s="107">
        <f>IF(juveniles!J29&gt;0,juveniles!J29,"")</f>
        <v>2.8</v>
      </c>
      <c r="Z6" s="108">
        <f>IF(juveniles!J30&gt;0,juveniles!J30,"")</f>
        <v>0.20437956204379562</v>
      </c>
      <c r="AA6" s="107">
        <f>IF(juveniles!J32&gt;0,juveniles!J32,"")</f>
        <v>15.7</v>
      </c>
      <c r="AB6" s="107">
        <f>IF(juveniles!J33&gt;0,juveniles!J33,"")</f>
        <v>3.9</v>
      </c>
      <c r="AC6" s="108">
        <f>IF(juveniles!J34&gt;0,juveniles!J34,"")</f>
        <v>0.24840764331210191</v>
      </c>
    </row>
    <row r="7" spans="1:29" ht="25.5" x14ac:dyDescent="0.2">
      <c r="A7" s="63" t="str">
        <f t="shared" si="0"/>
        <v>Echiniscus scabrocirrosus</v>
      </c>
      <c r="B7" s="79" t="str">
        <f t="shared" si="0"/>
        <v>ZA.431</v>
      </c>
      <c r="C7" s="99">
        <f>juveniles!L1</f>
        <v>6</v>
      </c>
      <c r="D7" s="100" t="str">
        <f>IF(juveniles!L3&gt;0,juveniles!L3,"")</f>
        <v/>
      </c>
      <c r="E7" s="109" t="str">
        <f>IF(juveniles!L4&gt;0,juveniles!L4,"")</f>
        <v/>
      </c>
      <c r="F7" s="109" t="str">
        <f>IF(juveniles!L6&gt;0,juveniles!L6,"")</f>
        <v/>
      </c>
      <c r="G7" s="109" t="str">
        <f>IF(juveniles!L7&gt;0,juveniles!L7,"")</f>
        <v/>
      </c>
      <c r="H7" s="109" t="str">
        <f>IF(juveniles!L8&gt;0,juveniles!L8,"")</f>
        <v/>
      </c>
      <c r="I7" s="109" t="str">
        <f>IF(juveniles!L9&gt;0,juveniles!L9,"")</f>
        <v/>
      </c>
      <c r="J7" s="109" t="str">
        <f>IF(juveniles!L10&gt;0,juveniles!L10,"")</f>
        <v/>
      </c>
      <c r="K7" s="108" t="str">
        <f>IF(juveniles!L11&gt;0,juveniles!L11,"")</f>
        <v/>
      </c>
      <c r="L7" s="109" t="str">
        <f>IF(juveniles!L13&gt;0,juveniles!L13,"")</f>
        <v/>
      </c>
      <c r="M7" s="109" t="str">
        <f>IF(juveniles!L14&gt;0,juveniles!L14,"")</f>
        <v/>
      </c>
      <c r="N7" s="109" t="str">
        <f>IF(juveniles!L15&gt;0,juveniles!L15,"")</f>
        <v/>
      </c>
      <c r="O7" s="109" t="str">
        <f>IF(juveniles!L16&gt;0,juveniles!L16,"")</f>
        <v/>
      </c>
      <c r="P7" s="109" t="str">
        <f>IF(juveniles!L17&gt;0,juveniles!L17,"")</f>
        <v/>
      </c>
      <c r="Q7" s="109" t="str">
        <f>IF(juveniles!L18&gt;0,juveniles!L18,"")</f>
        <v/>
      </c>
      <c r="R7" s="109" t="str">
        <f>IF(juveniles!L20&gt;0,juveniles!L20,"")</f>
        <v/>
      </c>
      <c r="S7" s="109" t="str">
        <f>IF(juveniles!L21&gt;0,juveniles!L21,"")</f>
        <v/>
      </c>
      <c r="T7" s="108" t="str">
        <f>IF(juveniles!L22&gt;0,juveniles!L22,"")</f>
        <v/>
      </c>
      <c r="U7" s="109" t="str">
        <f>IF(juveniles!L24&gt;0,juveniles!L24,"")</f>
        <v/>
      </c>
      <c r="V7" s="109" t="str">
        <f>IF(juveniles!L25&gt;0,juveniles!L25,"")</f>
        <v/>
      </c>
      <c r="W7" s="108" t="str">
        <f>IF(juveniles!L26&gt;0,juveniles!L26,"")</f>
        <v/>
      </c>
      <c r="X7" s="109" t="str">
        <f>IF(juveniles!L28&gt;0,juveniles!L28,"")</f>
        <v/>
      </c>
      <c r="Y7" s="107" t="str">
        <f>IF(juveniles!L29&gt;0,juveniles!L29,"")</f>
        <v/>
      </c>
      <c r="Z7" s="108" t="str">
        <f>IF(juveniles!L30&gt;0,juveniles!L30,"")</f>
        <v/>
      </c>
      <c r="AA7" s="107" t="str">
        <f>IF(juveniles!L32&gt;0,juveniles!L32,"")</f>
        <v/>
      </c>
      <c r="AB7" s="107" t="str">
        <f>IF(juveniles!L33&gt;0,juveniles!L33,"")</f>
        <v/>
      </c>
      <c r="AC7" s="108" t="str">
        <f>IF(juveniles!L34&gt;0,juveniles!L34,"")</f>
        <v/>
      </c>
    </row>
    <row r="8" spans="1:29" ht="25.5" x14ac:dyDescent="0.2">
      <c r="A8" s="63" t="str">
        <f t="shared" si="0"/>
        <v>Echiniscus scabrocirrosus</v>
      </c>
      <c r="B8" s="79" t="str">
        <f t="shared" si="0"/>
        <v>ZA.431</v>
      </c>
      <c r="C8" s="99">
        <f>juveniles!N1</f>
        <v>7</v>
      </c>
      <c r="D8" s="100" t="str">
        <f>IF(juveniles!N3&gt;0,juveniles!N3,"")</f>
        <v/>
      </c>
      <c r="E8" s="109" t="str">
        <f>IF(juveniles!N4&gt;0,juveniles!N4,"")</f>
        <v/>
      </c>
      <c r="F8" s="109" t="str">
        <f>IF(juveniles!N6&gt;0,juveniles!N6,"")</f>
        <v/>
      </c>
      <c r="G8" s="109" t="str">
        <f>IF(juveniles!N7&gt;0,juveniles!N7,"")</f>
        <v/>
      </c>
      <c r="H8" s="109" t="str">
        <f>IF(juveniles!N8&gt;0,juveniles!N8,"")</f>
        <v/>
      </c>
      <c r="I8" s="109" t="str">
        <f>IF(juveniles!N9&gt;0,juveniles!N9,"")</f>
        <v/>
      </c>
      <c r="J8" s="109" t="str">
        <f>IF(juveniles!N10&gt;0,juveniles!N10,"")</f>
        <v/>
      </c>
      <c r="K8" s="108" t="str">
        <f>IF(juveniles!N11&gt;0,juveniles!N11,"")</f>
        <v/>
      </c>
      <c r="L8" s="109" t="str">
        <f>IF(juveniles!N13&gt;0,juveniles!N13,"")</f>
        <v/>
      </c>
      <c r="M8" s="109" t="str">
        <f>IF(juveniles!N14&gt;0,juveniles!N14,"")</f>
        <v/>
      </c>
      <c r="N8" s="109" t="str">
        <f>IF(juveniles!N15&gt;0,juveniles!N15,"")</f>
        <v/>
      </c>
      <c r="O8" s="109" t="str">
        <f>IF(juveniles!N16&gt;0,juveniles!N16,"")</f>
        <v/>
      </c>
      <c r="P8" s="109" t="str">
        <f>IF(juveniles!N17&gt;0,juveniles!N17,"")</f>
        <v/>
      </c>
      <c r="Q8" s="109" t="str">
        <f>IF(juveniles!N18&gt;0,juveniles!N18,"")</f>
        <v/>
      </c>
      <c r="R8" s="109" t="str">
        <f>IF(juveniles!N20&gt;0,juveniles!N20,"")</f>
        <v/>
      </c>
      <c r="S8" s="109" t="str">
        <f>IF(juveniles!N21&gt;0,juveniles!N21,"")</f>
        <v/>
      </c>
      <c r="T8" s="108" t="str">
        <f>IF(juveniles!N22&gt;0,juveniles!N22,"")</f>
        <v/>
      </c>
      <c r="U8" s="109" t="str">
        <f>IF(juveniles!N24&gt;0,juveniles!N24,"")</f>
        <v/>
      </c>
      <c r="V8" s="109" t="str">
        <f>IF(juveniles!N25&gt;0,juveniles!N25,"")</f>
        <v/>
      </c>
      <c r="W8" s="108" t="str">
        <f>IF(juveniles!N26&gt;0,juveniles!N26,"")</f>
        <v/>
      </c>
      <c r="X8" s="109" t="str">
        <f>IF(juveniles!N28&gt;0,juveniles!N28,"")</f>
        <v/>
      </c>
      <c r="Y8" s="107" t="str">
        <f>IF(juveniles!N29&gt;0,juveniles!N29,"")</f>
        <v/>
      </c>
      <c r="Z8" s="108" t="str">
        <f>IF(juveniles!N30&gt;0,juveniles!N30,"")</f>
        <v/>
      </c>
      <c r="AA8" s="107" t="str">
        <f>IF(juveniles!N32&gt;0,juveniles!N32,"")</f>
        <v/>
      </c>
      <c r="AB8" s="107" t="str">
        <f>IF(juveniles!N33&gt;0,juveniles!N33,"")</f>
        <v/>
      </c>
      <c r="AC8" s="108" t="str">
        <f>IF(juveniles!N34&gt;0,juveniles!N34,"")</f>
        <v/>
      </c>
    </row>
    <row r="9" spans="1:29" ht="25.5" x14ac:dyDescent="0.2">
      <c r="A9" s="63" t="str">
        <f t="shared" si="0"/>
        <v>Echiniscus scabrocirrosus</v>
      </c>
      <c r="B9" s="79" t="str">
        <f t="shared" si="0"/>
        <v>ZA.431</v>
      </c>
      <c r="C9" s="99">
        <f>juveniles!P1</f>
        <v>8</v>
      </c>
      <c r="D9" s="100" t="str">
        <f>IF(juveniles!P3&gt;0,juveniles!P3,"")</f>
        <v/>
      </c>
      <c r="E9" s="109" t="str">
        <f>IF(juveniles!P4&gt;0,juveniles!P4,"")</f>
        <v/>
      </c>
      <c r="F9" s="109" t="str">
        <f>IF(juveniles!P6&gt;0,juveniles!P6,"")</f>
        <v/>
      </c>
      <c r="G9" s="109" t="str">
        <f>IF(juveniles!P7&gt;0,juveniles!P7,"")</f>
        <v/>
      </c>
      <c r="H9" s="109" t="str">
        <f>IF(juveniles!P8&gt;0,juveniles!P8,"")</f>
        <v/>
      </c>
      <c r="I9" s="109" t="str">
        <f>IF(juveniles!P9&gt;0,juveniles!P9,"")</f>
        <v/>
      </c>
      <c r="J9" s="109" t="str">
        <f>IF(juveniles!P10&gt;0,juveniles!P10,"")</f>
        <v/>
      </c>
      <c r="K9" s="108" t="str">
        <f>IF(juveniles!P11&gt;0,juveniles!P11,"")</f>
        <v/>
      </c>
      <c r="L9" s="109" t="str">
        <f>IF(juveniles!P13&gt;0,juveniles!P13,"")</f>
        <v/>
      </c>
      <c r="M9" s="109" t="str">
        <f>IF(juveniles!P14&gt;0,juveniles!P14,"")</f>
        <v/>
      </c>
      <c r="N9" s="109" t="str">
        <f>IF(juveniles!P15&gt;0,juveniles!P15,"")</f>
        <v/>
      </c>
      <c r="O9" s="109" t="str">
        <f>IF(juveniles!P16&gt;0,juveniles!P16,"")</f>
        <v/>
      </c>
      <c r="P9" s="109" t="str">
        <f>IF(juveniles!P17&gt;0,juveniles!P17,"")</f>
        <v/>
      </c>
      <c r="Q9" s="109" t="str">
        <f>IF(juveniles!P18&gt;0,juveniles!P18,"")</f>
        <v/>
      </c>
      <c r="R9" s="109" t="str">
        <f>IF(juveniles!P20&gt;0,juveniles!P20,"")</f>
        <v/>
      </c>
      <c r="S9" s="109" t="str">
        <f>IF(juveniles!P21&gt;0,juveniles!P21,"")</f>
        <v/>
      </c>
      <c r="T9" s="108" t="str">
        <f>IF(juveniles!P22&gt;0,juveniles!P22,"")</f>
        <v/>
      </c>
      <c r="U9" s="109" t="str">
        <f>IF(juveniles!P24&gt;0,juveniles!P24,"")</f>
        <v/>
      </c>
      <c r="V9" s="109" t="str">
        <f>IF(juveniles!P25&gt;0,juveniles!P25,"")</f>
        <v/>
      </c>
      <c r="W9" s="108" t="str">
        <f>IF(juveniles!P26&gt;0,juveniles!P26,"")</f>
        <v/>
      </c>
      <c r="X9" s="109" t="str">
        <f>IF(juveniles!P28&gt;0,juveniles!P28,"")</f>
        <v/>
      </c>
      <c r="Y9" s="107" t="str">
        <f>IF(juveniles!P29&gt;0,juveniles!P29,"")</f>
        <v/>
      </c>
      <c r="Z9" s="108" t="str">
        <f>IF(juveniles!P30&gt;0,juveniles!P30,"")</f>
        <v/>
      </c>
      <c r="AA9" s="107" t="str">
        <f>IF(juveniles!P32&gt;0,juveniles!P32,"")</f>
        <v/>
      </c>
      <c r="AB9" s="107" t="str">
        <f>IF(juveniles!P33&gt;0,juveniles!P33,"")</f>
        <v/>
      </c>
      <c r="AC9" s="108" t="str">
        <f>IF(juveniles!P34&gt;0,juveniles!P34,"")</f>
        <v/>
      </c>
    </row>
    <row r="10" spans="1:29" ht="25.5" x14ac:dyDescent="0.2">
      <c r="A10" s="63" t="str">
        <f t="shared" si="0"/>
        <v>Echiniscus scabrocirrosus</v>
      </c>
      <c r="B10" s="79" t="str">
        <f t="shared" si="0"/>
        <v>ZA.431</v>
      </c>
      <c r="C10" s="99">
        <f>juveniles!R1</f>
        <v>9</v>
      </c>
      <c r="D10" s="100" t="str">
        <f>IF(juveniles!R3&gt;0,juveniles!R3,"")</f>
        <v/>
      </c>
      <c r="E10" s="109" t="str">
        <f>IF(juveniles!R4&gt;0,juveniles!R4,"")</f>
        <v/>
      </c>
      <c r="F10" s="109" t="str">
        <f>IF(juveniles!R6&gt;0,juveniles!R6,"")</f>
        <v/>
      </c>
      <c r="G10" s="109" t="str">
        <f>IF(juveniles!R7&gt;0,juveniles!R7,"")</f>
        <v/>
      </c>
      <c r="H10" s="109" t="str">
        <f>IF(juveniles!R8&gt;0,juveniles!R8,"")</f>
        <v/>
      </c>
      <c r="I10" s="109" t="str">
        <f>IF(juveniles!R9&gt;0,juveniles!R9,"")</f>
        <v/>
      </c>
      <c r="J10" s="109" t="str">
        <f>IF(juveniles!R10&gt;0,juveniles!R10,"")</f>
        <v/>
      </c>
      <c r="K10" s="108" t="str">
        <f>IF(juveniles!R11&gt;0,juveniles!R11,"")</f>
        <v/>
      </c>
      <c r="L10" s="109" t="str">
        <f>IF(juveniles!R13&gt;0,juveniles!R13,"")</f>
        <v/>
      </c>
      <c r="M10" s="109" t="str">
        <f>IF(juveniles!R14&gt;0,juveniles!R14,"")</f>
        <v/>
      </c>
      <c r="N10" s="109" t="str">
        <f>IF(juveniles!R15&gt;0,juveniles!R15,"")</f>
        <v/>
      </c>
      <c r="O10" s="109" t="str">
        <f>IF(juveniles!R16&gt;0,juveniles!R16,"")</f>
        <v/>
      </c>
      <c r="P10" s="109" t="str">
        <f>IF(juveniles!R17&gt;0,juveniles!R17,"")</f>
        <v/>
      </c>
      <c r="Q10" s="109" t="str">
        <f>IF(juveniles!R18&gt;0,juveniles!R18,"")</f>
        <v/>
      </c>
      <c r="R10" s="109" t="str">
        <f>IF(juveniles!R20&gt;0,juveniles!R20,"")</f>
        <v/>
      </c>
      <c r="S10" s="109" t="str">
        <f>IF(juveniles!R21&gt;0,juveniles!R21,"")</f>
        <v/>
      </c>
      <c r="T10" s="108" t="str">
        <f>IF(juveniles!R22&gt;0,juveniles!R22,"")</f>
        <v/>
      </c>
      <c r="U10" s="109" t="str">
        <f>IF(juveniles!R24&gt;0,juveniles!R24,"")</f>
        <v/>
      </c>
      <c r="V10" s="109" t="str">
        <f>IF(juveniles!R25&gt;0,juveniles!R25,"")</f>
        <v/>
      </c>
      <c r="W10" s="108" t="str">
        <f>IF(juveniles!R26&gt;0,juveniles!R26,"")</f>
        <v/>
      </c>
      <c r="X10" s="109" t="str">
        <f>IF(juveniles!R28&gt;0,juveniles!R28,"")</f>
        <v/>
      </c>
      <c r="Y10" s="107" t="str">
        <f>IF(juveniles!R29&gt;0,juveniles!R29,"")</f>
        <v/>
      </c>
      <c r="Z10" s="108" t="str">
        <f>IF(juveniles!R30&gt;0,juveniles!R30,"")</f>
        <v/>
      </c>
      <c r="AA10" s="107" t="str">
        <f>IF(juveniles!R32&gt;0,juveniles!R32,"")</f>
        <v/>
      </c>
      <c r="AB10" s="107" t="str">
        <f>IF(juveniles!R33&gt;0,juveniles!R33,"")</f>
        <v/>
      </c>
      <c r="AC10" s="108" t="str">
        <f>IF(juveniles!R34&gt;0,juveniles!R34,"")</f>
        <v/>
      </c>
    </row>
    <row r="11" spans="1:29" ht="25.5" x14ac:dyDescent="0.2">
      <c r="A11" s="63" t="str">
        <f t="shared" si="0"/>
        <v>Echiniscus scabrocirrosus</v>
      </c>
      <c r="B11" s="79" t="str">
        <f t="shared" si="0"/>
        <v>ZA.431</v>
      </c>
      <c r="C11" s="99">
        <f>juveniles!T1</f>
        <v>10</v>
      </c>
      <c r="D11" s="100" t="str">
        <f>IF(juveniles!T3&gt;0,juveniles!T3,"")</f>
        <v/>
      </c>
      <c r="E11" s="109" t="str">
        <f>IF(juveniles!T4&gt;0,juveniles!T4,"")</f>
        <v/>
      </c>
      <c r="F11" s="109" t="str">
        <f>IF(juveniles!T6&gt;0,juveniles!T6,"")</f>
        <v/>
      </c>
      <c r="G11" s="109" t="str">
        <f>IF(juveniles!T7&gt;0,juveniles!T7,"")</f>
        <v/>
      </c>
      <c r="H11" s="109" t="str">
        <f>IF(juveniles!T8&gt;0,juveniles!T8,"")</f>
        <v/>
      </c>
      <c r="I11" s="109" t="str">
        <f>IF(juveniles!T9&gt;0,juveniles!T9,"")</f>
        <v/>
      </c>
      <c r="J11" s="109" t="str">
        <f>IF(juveniles!T10&gt;0,juveniles!T10,"")</f>
        <v/>
      </c>
      <c r="K11" s="108" t="str">
        <f>IF(juveniles!T11&gt;0,juveniles!T11,"")</f>
        <v/>
      </c>
      <c r="L11" s="109" t="str">
        <f>IF(juveniles!T13&gt;0,juveniles!T13,"")</f>
        <v/>
      </c>
      <c r="M11" s="109" t="str">
        <f>IF(juveniles!T14&gt;0,juveniles!T14,"")</f>
        <v/>
      </c>
      <c r="N11" s="109" t="str">
        <f>IF(juveniles!T15&gt;0,juveniles!T15,"")</f>
        <v/>
      </c>
      <c r="O11" s="109" t="str">
        <f>IF(juveniles!T16&gt;0,juveniles!T16,"")</f>
        <v/>
      </c>
      <c r="P11" s="109" t="str">
        <f>IF(juveniles!T17&gt;0,juveniles!T17,"")</f>
        <v/>
      </c>
      <c r="Q11" s="109" t="str">
        <f>IF(juveniles!T18&gt;0,juveniles!T18,"")</f>
        <v/>
      </c>
      <c r="R11" s="109" t="str">
        <f>IF(juveniles!T20&gt;0,juveniles!T20,"")</f>
        <v/>
      </c>
      <c r="S11" s="109" t="str">
        <f>IF(juveniles!T21&gt;0,juveniles!T21,"")</f>
        <v/>
      </c>
      <c r="T11" s="108" t="str">
        <f>IF(juveniles!T22&gt;0,juveniles!T22,"")</f>
        <v/>
      </c>
      <c r="U11" s="109" t="str">
        <f>IF(juveniles!T24&gt;0,juveniles!T24,"")</f>
        <v/>
      </c>
      <c r="V11" s="109" t="str">
        <f>IF(juveniles!T25&gt;0,juveniles!T25,"")</f>
        <v/>
      </c>
      <c r="W11" s="108" t="str">
        <f>IF(juveniles!T26&gt;0,juveniles!T26,"")</f>
        <v/>
      </c>
      <c r="X11" s="109" t="str">
        <f>IF(juveniles!T28&gt;0,juveniles!T28,"")</f>
        <v/>
      </c>
      <c r="Y11" s="107" t="str">
        <f>IF(juveniles!T29&gt;0,juveniles!T29,"")</f>
        <v/>
      </c>
      <c r="Z11" s="108" t="str">
        <f>IF(juveniles!T30&gt;0,juveniles!T30,"")</f>
        <v/>
      </c>
      <c r="AA11" s="107" t="str">
        <f>IF(juveniles!T32&gt;0,juveniles!T32,"")</f>
        <v/>
      </c>
      <c r="AB11" s="107" t="str">
        <f>IF(juveniles!T33&gt;0,juveniles!T33,"")</f>
        <v/>
      </c>
      <c r="AC11" s="108" t="str">
        <f>IF(juveniles!T34&gt;0,juveniles!T34,"")</f>
        <v/>
      </c>
    </row>
    <row r="12" spans="1:29" ht="25.5" x14ac:dyDescent="0.2">
      <c r="A12" s="63" t="str">
        <f t="shared" si="0"/>
        <v>Echiniscus scabrocirrosus</v>
      </c>
      <c r="B12" s="79" t="str">
        <f t="shared" si="0"/>
        <v>ZA.431</v>
      </c>
      <c r="C12" s="99">
        <f>juveniles!V1</f>
        <v>11</v>
      </c>
      <c r="D12" s="100" t="str">
        <f>IF(juveniles!V3&gt;0,juveniles!V3,"")</f>
        <v/>
      </c>
      <c r="E12" s="109" t="str">
        <f>IF(juveniles!V4&gt;0,juveniles!V4,"")</f>
        <v/>
      </c>
      <c r="F12" s="109" t="str">
        <f>IF(juveniles!V6&gt;0,juveniles!V6,"")</f>
        <v/>
      </c>
      <c r="G12" s="109" t="str">
        <f>IF(juveniles!V7&gt;0,juveniles!V7,"")</f>
        <v/>
      </c>
      <c r="H12" s="109" t="str">
        <f>IF(juveniles!V8&gt;0,juveniles!V8,"")</f>
        <v/>
      </c>
      <c r="I12" s="109" t="str">
        <f>IF(juveniles!V9&gt;0,juveniles!V9,"")</f>
        <v/>
      </c>
      <c r="J12" s="109" t="str">
        <f>IF(juveniles!V10&gt;0,juveniles!V10,"")</f>
        <v/>
      </c>
      <c r="K12" s="108" t="str">
        <f>IF(juveniles!V11&gt;0,juveniles!V11,"")</f>
        <v/>
      </c>
      <c r="L12" s="109" t="str">
        <f>IF(juveniles!V13&gt;0,juveniles!V13,"")</f>
        <v/>
      </c>
      <c r="M12" s="109" t="str">
        <f>IF(juveniles!V14&gt;0,juveniles!V14,"")</f>
        <v/>
      </c>
      <c r="N12" s="109" t="str">
        <f>IF(juveniles!V15&gt;0,juveniles!V15,"")</f>
        <v/>
      </c>
      <c r="O12" s="109" t="str">
        <f>IF(juveniles!V16&gt;0,juveniles!V16,"")</f>
        <v/>
      </c>
      <c r="P12" s="109" t="str">
        <f>IF(juveniles!V17&gt;0,juveniles!V17,"")</f>
        <v/>
      </c>
      <c r="Q12" s="109" t="str">
        <f>IF(juveniles!V18&gt;0,juveniles!V18,"")</f>
        <v/>
      </c>
      <c r="R12" s="109" t="str">
        <f>IF(juveniles!V20&gt;0,juveniles!V20,"")</f>
        <v/>
      </c>
      <c r="S12" s="109" t="str">
        <f>IF(juveniles!V21&gt;0,juveniles!V21,"")</f>
        <v/>
      </c>
      <c r="T12" s="108" t="str">
        <f>IF(juveniles!V22&gt;0,juveniles!V22,"")</f>
        <v/>
      </c>
      <c r="U12" s="109" t="str">
        <f>IF(juveniles!V24&gt;0,juveniles!V24,"")</f>
        <v/>
      </c>
      <c r="V12" s="109" t="str">
        <f>IF(juveniles!V25&gt;0,juveniles!V25,"")</f>
        <v/>
      </c>
      <c r="W12" s="108" t="str">
        <f>IF(juveniles!V26&gt;0,juveniles!V26,"")</f>
        <v/>
      </c>
      <c r="X12" s="109" t="str">
        <f>IF(juveniles!V28&gt;0,juveniles!V28,"")</f>
        <v/>
      </c>
      <c r="Y12" s="107" t="str">
        <f>IF(juveniles!V29&gt;0,juveniles!V29,"")</f>
        <v/>
      </c>
      <c r="Z12" s="108" t="str">
        <f>IF(juveniles!V30&gt;0,juveniles!V30,"")</f>
        <v/>
      </c>
      <c r="AA12" s="107" t="str">
        <f>IF(juveniles!V32&gt;0,juveniles!V32,"")</f>
        <v/>
      </c>
      <c r="AB12" s="107" t="str">
        <f>IF(juveniles!V33&gt;0,juveniles!V33,"")</f>
        <v/>
      </c>
      <c r="AC12" s="108" t="str">
        <f>IF(juveniles!V34&gt;0,juveniles!V34,"")</f>
        <v/>
      </c>
    </row>
    <row r="13" spans="1:29" ht="25.5" x14ac:dyDescent="0.2">
      <c r="A13" s="63" t="str">
        <f t="shared" si="0"/>
        <v>Echiniscus scabrocirrosus</v>
      </c>
      <c r="B13" s="79" t="str">
        <f t="shared" si="0"/>
        <v>ZA.431</v>
      </c>
      <c r="C13" s="99">
        <f>juveniles!X1</f>
        <v>12</v>
      </c>
      <c r="D13" s="100" t="str">
        <f>IF(juveniles!X3&gt;0,juveniles!X3,"")</f>
        <v/>
      </c>
      <c r="E13" s="109" t="str">
        <f>IF(juveniles!X4&gt;0,juveniles!X4,"")</f>
        <v/>
      </c>
      <c r="F13" s="109" t="str">
        <f>IF(juveniles!X6&gt;0,juveniles!X6,"")</f>
        <v/>
      </c>
      <c r="G13" s="109" t="str">
        <f>IF(juveniles!X7&gt;0,juveniles!X7,"")</f>
        <v/>
      </c>
      <c r="H13" s="109" t="str">
        <f>IF(juveniles!X8&gt;0,juveniles!X8,"")</f>
        <v/>
      </c>
      <c r="I13" s="109" t="str">
        <f>IF(juveniles!X9&gt;0,juveniles!X9,"")</f>
        <v/>
      </c>
      <c r="J13" s="109" t="str">
        <f>IF(juveniles!X10&gt;0,juveniles!X10,"")</f>
        <v/>
      </c>
      <c r="K13" s="108" t="str">
        <f>IF(juveniles!X11&gt;0,juveniles!X11,"")</f>
        <v/>
      </c>
      <c r="L13" s="109" t="str">
        <f>IF(juveniles!X13&gt;0,juveniles!X13,"")</f>
        <v/>
      </c>
      <c r="M13" s="109" t="str">
        <f>IF(juveniles!X14&gt;0,juveniles!X14,"")</f>
        <v/>
      </c>
      <c r="N13" s="109" t="str">
        <f>IF(juveniles!X15&gt;0,juveniles!X15,"")</f>
        <v/>
      </c>
      <c r="O13" s="109" t="str">
        <f>IF(juveniles!X16&gt;0,juveniles!X16,"")</f>
        <v/>
      </c>
      <c r="P13" s="109" t="str">
        <f>IF(juveniles!X17&gt;0,juveniles!X17,"")</f>
        <v/>
      </c>
      <c r="Q13" s="109" t="str">
        <f>IF(juveniles!X18&gt;0,juveniles!X18,"")</f>
        <v/>
      </c>
      <c r="R13" s="109" t="str">
        <f>IF(juveniles!X20&gt;0,juveniles!X20,"")</f>
        <v/>
      </c>
      <c r="S13" s="109" t="str">
        <f>IF(juveniles!X21&gt;0,juveniles!X21,"")</f>
        <v/>
      </c>
      <c r="T13" s="108" t="str">
        <f>IF(juveniles!X22&gt;0,juveniles!X22,"")</f>
        <v/>
      </c>
      <c r="U13" s="109" t="str">
        <f>IF(juveniles!X24&gt;0,juveniles!X24,"")</f>
        <v/>
      </c>
      <c r="V13" s="109" t="str">
        <f>IF(juveniles!X25&gt;0,juveniles!X25,"")</f>
        <v/>
      </c>
      <c r="W13" s="108" t="str">
        <f>IF(juveniles!X26&gt;0,juveniles!X26,"")</f>
        <v/>
      </c>
      <c r="X13" s="109" t="str">
        <f>IF(juveniles!X28&gt;0,juveniles!X28,"")</f>
        <v/>
      </c>
      <c r="Y13" s="107" t="str">
        <f>IF(juveniles!X29&gt;0,juveniles!X29,"")</f>
        <v/>
      </c>
      <c r="Z13" s="108" t="str">
        <f>IF(juveniles!X30&gt;0,juveniles!X30,"")</f>
        <v/>
      </c>
      <c r="AA13" s="107" t="str">
        <f>IF(juveniles!X32&gt;0,juveniles!X32,"")</f>
        <v/>
      </c>
      <c r="AB13" s="107" t="str">
        <f>IF(juveniles!X33&gt;0,juveniles!X33,"")</f>
        <v/>
      </c>
      <c r="AC13" s="108" t="str">
        <f>IF(juveniles!X34&gt;0,juveniles!X34,"")</f>
        <v/>
      </c>
    </row>
    <row r="14" spans="1:29" ht="25.5" x14ac:dyDescent="0.2">
      <c r="A14" s="63" t="str">
        <f t="shared" si="0"/>
        <v>Echiniscus scabrocirrosus</v>
      </c>
      <c r="B14" s="79" t="str">
        <f t="shared" si="0"/>
        <v>ZA.431</v>
      </c>
      <c r="C14" s="99">
        <f>juveniles!Z1</f>
        <v>13</v>
      </c>
      <c r="D14" s="100" t="str">
        <f>IF(juveniles!Z3&gt;0,juveniles!Z3,"")</f>
        <v/>
      </c>
      <c r="E14" s="109" t="str">
        <f>IF(juveniles!Z4&gt;0,juveniles!Z4,"")</f>
        <v/>
      </c>
      <c r="F14" s="109" t="str">
        <f>IF(juveniles!Z6&gt;0,juveniles!Z6,"")</f>
        <v/>
      </c>
      <c r="G14" s="109" t="str">
        <f>IF(juveniles!Z7&gt;0,juveniles!Z7,"")</f>
        <v/>
      </c>
      <c r="H14" s="109" t="str">
        <f>IF(juveniles!Z8&gt;0,juveniles!Z8,"")</f>
        <v/>
      </c>
      <c r="I14" s="109" t="str">
        <f>IF(juveniles!Z9&gt;0,juveniles!Z9,"")</f>
        <v/>
      </c>
      <c r="J14" s="109" t="str">
        <f>IF(juveniles!Z10&gt;0,juveniles!Z10,"")</f>
        <v/>
      </c>
      <c r="K14" s="108" t="str">
        <f>IF(juveniles!Z11&gt;0,juveniles!Z11,"")</f>
        <v/>
      </c>
      <c r="L14" s="109" t="str">
        <f>IF(juveniles!Z13&gt;0,juveniles!Z13,"")</f>
        <v/>
      </c>
      <c r="M14" s="109" t="str">
        <f>IF(juveniles!Z14&gt;0,juveniles!Z14,"")</f>
        <v/>
      </c>
      <c r="N14" s="109" t="str">
        <f>IF(juveniles!Z15&gt;0,juveniles!Z15,"")</f>
        <v/>
      </c>
      <c r="O14" s="109" t="str">
        <f>IF(juveniles!Z16&gt;0,juveniles!Z16,"")</f>
        <v/>
      </c>
      <c r="P14" s="109" t="str">
        <f>IF(juveniles!Z17&gt;0,juveniles!Z17,"")</f>
        <v/>
      </c>
      <c r="Q14" s="109" t="str">
        <f>IF(juveniles!Z18&gt;0,juveniles!Z18,"")</f>
        <v/>
      </c>
      <c r="R14" s="109" t="str">
        <f>IF(juveniles!Z20&gt;0,juveniles!Z20,"")</f>
        <v/>
      </c>
      <c r="S14" s="109" t="str">
        <f>IF(juveniles!Z21&gt;0,juveniles!Z21,"")</f>
        <v/>
      </c>
      <c r="T14" s="108" t="str">
        <f>IF(juveniles!Z22&gt;0,juveniles!Z22,"")</f>
        <v/>
      </c>
      <c r="U14" s="109" t="str">
        <f>IF(juveniles!Z24&gt;0,juveniles!Z24,"")</f>
        <v/>
      </c>
      <c r="V14" s="109" t="str">
        <f>IF(juveniles!Z25&gt;0,juveniles!Z25,"")</f>
        <v/>
      </c>
      <c r="W14" s="108" t="str">
        <f>IF(juveniles!Z26&gt;0,juveniles!Z26,"")</f>
        <v/>
      </c>
      <c r="X14" s="109" t="str">
        <f>IF(juveniles!Z28&gt;0,juveniles!Z28,"")</f>
        <v/>
      </c>
      <c r="Y14" s="107" t="str">
        <f>IF(juveniles!Z29&gt;0,juveniles!Z29,"")</f>
        <v/>
      </c>
      <c r="Z14" s="108" t="str">
        <f>IF(juveniles!Z30&gt;0,juveniles!Z30,"")</f>
        <v/>
      </c>
      <c r="AA14" s="107" t="str">
        <f>IF(juveniles!Z32&gt;0,juveniles!Z32,"")</f>
        <v/>
      </c>
      <c r="AB14" s="107" t="str">
        <f>IF(juveniles!Z33&gt;0,juveniles!Z33,"")</f>
        <v/>
      </c>
      <c r="AC14" s="108" t="str">
        <f>IF(juveniles!Z34&gt;0,juveniles!Z34,"")</f>
        <v/>
      </c>
    </row>
    <row r="15" spans="1:29" ht="25.5" x14ac:dyDescent="0.2">
      <c r="A15" s="63" t="str">
        <f t="shared" si="0"/>
        <v>Echiniscus scabrocirrosus</v>
      </c>
      <c r="B15" s="79" t="str">
        <f t="shared" si="0"/>
        <v>ZA.431</v>
      </c>
      <c r="C15" s="99">
        <f>juveniles!AB1</f>
        <v>14</v>
      </c>
      <c r="D15" s="100" t="str">
        <f>IF(juveniles!AB3&gt;0,juveniles!AB3,"")</f>
        <v/>
      </c>
      <c r="E15" s="109" t="str">
        <f>IF(juveniles!AB4&gt;0,juveniles!AB4,"")</f>
        <v/>
      </c>
      <c r="F15" s="109" t="str">
        <f>IF(juveniles!AB6&gt;0,juveniles!AB6,"")</f>
        <v/>
      </c>
      <c r="G15" s="109" t="str">
        <f>IF(juveniles!AB7&gt;0,juveniles!AB7,"")</f>
        <v/>
      </c>
      <c r="H15" s="109" t="str">
        <f>IF(juveniles!AB8&gt;0,juveniles!AB8,"")</f>
        <v/>
      </c>
      <c r="I15" s="109" t="str">
        <f>IF(juveniles!AB9&gt;0,juveniles!AB9,"")</f>
        <v/>
      </c>
      <c r="J15" s="109" t="str">
        <f>IF(juveniles!AB10&gt;0,juveniles!AB10,"")</f>
        <v/>
      </c>
      <c r="K15" s="108" t="str">
        <f>IF(juveniles!AB11&gt;0,juveniles!AB11,"")</f>
        <v/>
      </c>
      <c r="L15" s="109" t="str">
        <f>IF(juveniles!AB13&gt;0,juveniles!AB13,"")</f>
        <v/>
      </c>
      <c r="M15" s="109" t="str">
        <f>IF(juveniles!AB14&gt;0,juveniles!AB14,"")</f>
        <v/>
      </c>
      <c r="N15" s="109" t="str">
        <f>IF(juveniles!AB15&gt;0,juveniles!AB15,"")</f>
        <v/>
      </c>
      <c r="O15" s="109" t="str">
        <f>IF(juveniles!AB16&gt;0,juveniles!AB16,"")</f>
        <v/>
      </c>
      <c r="P15" s="109" t="str">
        <f>IF(juveniles!AB17&gt;0,juveniles!AB17,"")</f>
        <v/>
      </c>
      <c r="Q15" s="109" t="str">
        <f>IF(juveniles!AB18&gt;0,juveniles!AB18,"")</f>
        <v/>
      </c>
      <c r="R15" s="109" t="str">
        <f>IF(juveniles!AB20&gt;0,juveniles!AB20,"")</f>
        <v/>
      </c>
      <c r="S15" s="109" t="str">
        <f>IF(juveniles!AB21&gt;0,juveniles!AB21,"")</f>
        <v/>
      </c>
      <c r="T15" s="108" t="str">
        <f>IF(juveniles!AB22&gt;0,juveniles!AB22,"")</f>
        <v/>
      </c>
      <c r="U15" s="109" t="str">
        <f>IF(juveniles!AB24&gt;0,juveniles!AB24,"")</f>
        <v/>
      </c>
      <c r="V15" s="109" t="str">
        <f>IF(juveniles!AB25&gt;0,juveniles!AB25,"")</f>
        <v/>
      </c>
      <c r="W15" s="108" t="str">
        <f>IF(juveniles!AB26&gt;0,juveniles!AB26,"")</f>
        <v/>
      </c>
      <c r="X15" s="109" t="str">
        <f>IF(juveniles!AB28&gt;0,juveniles!AB28,"")</f>
        <v/>
      </c>
      <c r="Y15" s="107" t="str">
        <f>IF(juveniles!AB29&gt;0,juveniles!AB29,"")</f>
        <v/>
      </c>
      <c r="Z15" s="108" t="str">
        <f>IF(juveniles!AB30&gt;0,juveniles!AB30,"")</f>
        <v/>
      </c>
      <c r="AA15" s="107" t="str">
        <f>IF(juveniles!AB32&gt;0,juveniles!AB32,"")</f>
        <v/>
      </c>
      <c r="AB15" s="107" t="str">
        <f>IF(juveniles!AB33&gt;0,juveniles!AB33,"")</f>
        <v/>
      </c>
      <c r="AC15" s="108" t="str">
        <f>IF(juveniles!AB34&gt;0,juveniles!AB34,"")</f>
        <v/>
      </c>
    </row>
    <row r="16" spans="1:29" ht="25.5" x14ac:dyDescent="0.2">
      <c r="A16" s="63" t="str">
        <f t="shared" si="0"/>
        <v>Echiniscus scabrocirrosus</v>
      </c>
      <c r="B16" s="79" t="str">
        <f t="shared" si="0"/>
        <v>ZA.431</v>
      </c>
      <c r="C16" s="99">
        <f>juveniles!AD1</f>
        <v>15</v>
      </c>
      <c r="D16" s="100" t="str">
        <f>IF(juveniles!AD3&gt;0,juveniles!AD3,"")</f>
        <v/>
      </c>
      <c r="E16" s="109" t="str">
        <f>IF(juveniles!AD4&gt;0,juveniles!AD4,"")</f>
        <v/>
      </c>
      <c r="F16" s="109" t="str">
        <f>IF(juveniles!AD6&gt;0,juveniles!AD6,"")</f>
        <v/>
      </c>
      <c r="G16" s="109" t="str">
        <f>IF(juveniles!AD7&gt;0,juveniles!AD7,"")</f>
        <v/>
      </c>
      <c r="H16" s="109" t="str">
        <f>IF(juveniles!AD8&gt;0,juveniles!AD8,"")</f>
        <v/>
      </c>
      <c r="I16" s="109" t="str">
        <f>IF(juveniles!AD9&gt;0,juveniles!AD9,"")</f>
        <v/>
      </c>
      <c r="J16" s="109" t="str">
        <f>IF(juveniles!AD10&gt;0,juveniles!AD10,"")</f>
        <v/>
      </c>
      <c r="K16" s="108" t="str">
        <f>IF(juveniles!AD11&gt;0,juveniles!AD11,"")</f>
        <v/>
      </c>
      <c r="L16" s="109" t="str">
        <f>IF(juveniles!AD13&gt;0,juveniles!AD13,"")</f>
        <v/>
      </c>
      <c r="M16" s="109" t="str">
        <f>IF(juveniles!AD14&gt;0,juveniles!AD14,"")</f>
        <v/>
      </c>
      <c r="N16" s="109" t="str">
        <f>IF(juveniles!AD15&gt;0,juveniles!AD15,"")</f>
        <v/>
      </c>
      <c r="O16" s="109" t="str">
        <f>IF(juveniles!AD16&gt;0,juveniles!AD16,"")</f>
        <v/>
      </c>
      <c r="P16" s="109" t="str">
        <f>IF(juveniles!AD17&gt;0,juveniles!AD17,"")</f>
        <v/>
      </c>
      <c r="Q16" s="109" t="str">
        <f>IF(juveniles!AD18&gt;0,juveniles!AD18,"")</f>
        <v/>
      </c>
      <c r="R16" s="109" t="str">
        <f>IF(juveniles!AD20&gt;0,juveniles!AD20,"")</f>
        <v/>
      </c>
      <c r="S16" s="109" t="str">
        <f>IF(juveniles!AD21&gt;0,juveniles!AD21,"")</f>
        <v/>
      </c>
      <c r="T16" s="108" t="str">
        <f>IF(juveniles!AD22&gt;0,juveniles!AD22,"")</f>
        <v/>
      </c>
      <c r="U16" s="109" t="str">
        <f>IF(juveniles!AD24&gt;0,juveniles!AD24,"")</f>
        <v/>
      </c>
      <c r="V16" s="109" t="str">
        <f>IF(juveniles!AD25&gt;0,juveniles!AD25,"")</f>
        <v/>
      </c>
      <c r="W16" s="108" t="str">
        <f>IF(juveniles!AD26&gt;0,juveniles!AD26,"")</f>
        <v/>
      </c>
      <c r="X16" s="109" t="str">
        <f>IF(juveniles!AD28&gt;0,juveniles!AD28,"")</f>
        <v/>
      </c>
      <c r="Y16" s="107" t="str">
        <f>IF(juveniles!AD29&gt;0,juveniles!AD29,"")</f>
        <v/>
      </c>
      <c r="Z16" s="108" t="str">
        <f>IF(juveniles!AD30&gt;0,juveniles!AD30,"")</f>
        <v/>
      </c>
      <c r="AA16" s="107" t="str">
        <f>IF(juveniles!AD32&gt;0,juveniles!AD32,"")</f>
        <v/>
      </c>
      <c r="AB16" s="107" t="str">
        <f>IF(juveniles!AD33&gt;0,juveniles!AD33,"")</f>
        <v/>
      </c>
      <c r="AC16" s="108" t="str">
        <f>IF(juveniles!AD34&gt;0,juveniles!AD34,"")</f>
        <v/>
      </c>
    </row>
    <row r="17" spans="1:29" ht="25.5" x14ac:dyDescent="0.2">
      <c r="A17" s="63" t="str">
        <f t="shared" si="0"/>
        <v>Echiniscus scabrocirrosus</v>
      </c>
      <c r="B17" s="79" t="str">
        <f t="shared" si="0"/>
        <v>ZA.431</v>
      </c>
      <c r="C17" s="99">
        <f>juveniles!AF1</f>
        <v>16</v>
      </c>
      <c r="D17" s="100" t="str">
        <f>IF(juveniles!AF3&gt;0,juveniles!AF3,"")</f>
        <v/>
      </c>
      <c r="E17" s="109" t="str">
        <f>IF(juveniles!AF4&gt;0,juveniles!AF4,"")</f>
        <v/>
      </c>
      <c r="F17" s="109" t="str">
        <f>IF(juveniles!AF6&gt;0,juveniles!AF6,"")</f>
        <v/>
      </c>
      <c r="G17" s="109" t="str">
        <f>IF(juveniles!AF7&gt;0,juveniles!AF7,"")</f>
        <v/>
      </c>
      <c r="H17" s="109" t="str">
        <f>IF(juveniles!AF8&gt;0,juveniles!AF8,"")</f>
        <v/>
      </c>
      <c r="I17" s="109" t="str">
        <f>IF(juveniles!AF9&gt;0,juveniles!AF9,"")</f>
        <v/>
      </c>
      <c r="J17" s="109" t="str">
        <f>IF(juveniles!AF10&gt;0,juveniles!AF10,"")</f>
        <v/>
      </c>
      <c r="K17" s="108" t="str">
        <f>IF(juveniles!AF11&gt;0,juveniles!AF11,"")</f>
        <v/>
      </c>
      <c r="L17" s="109" t="str">
        <f>IF(juveniles!AF13&gt;0,juveniles!AF13,"")</f>
        <v/>
      </c>
      <c r="M17" s="109" t="str">
        <f>IF(juveniles!AF14&gt;0,juveniles!AF14,"")</f>
        <v/>
      </c>
      <c r="N17" s="109" t="str">
        <f>IF(juveniles!AF15&gt;0,juveniles!AF15,"")</f>
        <v/>
      </c>
      <c r="O17" s="109" t="str">
        <f>IF(juveniles!AF16&gt;0,juveniles!AF16,"")</f>
        <v/>
      </c>
      <c r="P17" s="109" t="str">
        <f>IF(juveniles!AF17&gt;0,juveniles!AF17,"")</f>
        <v/>
      </c>
      <c r="Q17" s="109" t="str">
        <f>IF(juveniles!AF18&gt;0,juveniles!AF18,"")</f>
        <v/>
      </c>
      <c r="R17" s="109" t="str">
        <f>IF(juveniles!AF20&gt;0,juveniles!AF20,"")</f>
        <v/>
      </c>
      <c r="S17" s="109" t="str">
        <f>IF(juveniles!AF21&gt;0,juveniles!AF21,"")</f>
        <v/>
      </c>
      <c r="T17" s="108" t="str">
        <f>IF(juveniles!AF22&gt;0,juveniles!AF22,"")</f>
        <v/>
      </c>
      <c r="U17" s="109" t="str">
        <f>IF(juveniles!AF24&gt;0,juveniles!AF24,"")</f>
        <v/>
      </c>
      <c r="V17" s="109" t="str">
        <f>IF(juveniles!AF25&gt;0,juveniles!AF25,"")</f>
        <v/>
      </c>
      <c r="W17" s="108" t="str">
        <f>IF(juveniles!AF26&gt;0,juveniles!AF26,"")</f>
        <v/>
      </c>
      <c r="X17" s="109" t="str">
        <f>IF(juveniles!AF28&gt;0,juveniles!AF28,"")</f>
        <v/>
      </c>
      <c r="Y17" s="107" t="str">
        <f>IF(juveniles!AF29&gt;0,juveniles!AF29,"")</f>
        <v/>
      </c>
      <c r="Z17" s="108" t="str">
        <f>IF(juveniles!AF30&gt;0,juveniles!AF30,"")</f>
        <v/>
      </c>
      <c r="AA17" s="107" t="str">
        <f>IF(juveniles!AF32&gt;0,juveniles!AF32,"")</f>
        <v/>
      </c>
      <c r="AB17" s="107" t="str">
        <f>IF(juveniles!AF33&gt;0,juveniles!AF33,"")</f>
        <v/>
      </c>
      <c r="AC17" s="108" t="str">
        <f>IF(juveniles!AF34&gt;0,juveniles!AF34,"")</f>
        <v/>
      </c>
    </row>
    <row r="18" spans="1:29" ht="25.5" x14ac:dyDescent="0.2">
      <c r="A18" s="63" t="str">
        <f t="shared" si="0"/>
        <v>Echiniscus scabrocirrosus</v>
      </c>
      <c r="B18" s="79" t="str">
        <f t="shared" si="0"/>
        <v>ZA.431</v>
      </c>
      <c r="C18" s="99">
        <f>juveniles!AH1</f>
        <v>17</v>
      </c>
      <c r="D18" s="100" t="str">
        <f>IF(juveniles!AH3&gt;0,juveniles!AH3,"")</f>
        <v/>
      </c>
      <c r="E18" s="109" t="str">
        <f>IF(juveniles!AH4&gt;0,juveniles!AH4,"")</f>
        <v/>
      </c>
      <c r="F18" s="109" t="str">
        <f>IF(juveniles!AH6&gt;0,juveniles!AH6,"")</f>
        <v/>
      </c>
      <c r="G18" s="109" t="str">
        <f>IF(juveniles!AH7&gt;0,juveniles!AH7,"")</f>
        <v/>
      </c>
      <c r="H18" s="109" t="str">
        <f>IF(juveniles!AH8&gt;0,juveniles!AH8,"")</f>
        <v/>
      </c>
      <c r="I18" s="109" t="str">
        <f>IF(juveniles!AH9&gt;0,juveniles!AH9,"")</f>
        <v/>
      </c>
      <c r="J18" s="109" t="str">
        <f>IF(juveniles!AH10&gt;0,juveniles!AH10,"")</f>
        <v/>
      </c>
      <c r="K18" s="108" t="str">
        <f>IF(juveniles!AH11&gt;0,juveniles!AH11,"")</f>
        <v/>
      </c>
      <c r="L18" s="109" t="str">
        <f>IF(juveniles!AH13&gt;0,juveniles!AH13,"")</f>
        <v/>
      </c>
      <c r="M18" s="109" t="str">
        <f>IF(juveniles!AH14&gt;0,juveniles!AH14,"")</f>
        <v/>
      </c>
      <c r="N18" s="109" t="str">
        <f>IF(juveniles!AH15&gt;0,juveniles!AH15,"")</f>
        <v/>
      </c>
      <c r="O18" s="109" t="str">
        <f>IF(juveniles!AH16&gt;0,juveniles!AH16,"")</f>
        <v/>
      </c>
      <c r="P18" s="109" t="str">
        <f>IF(juveniles!AH17&gt;0,juveniles!AH17,"")</f>
        <v/>
      </c>
      <c r="Q18" s="109" t="str">
        <f>IF(juveniles!AH18&gt;0,juveniles!AH18,"")</f>
        <v/>
      </c>
      <c r="R18" s="109" t="str">
        <f>IF(juveniles!AH20&gt;0,juveniles!AH20,"")</f>
        <v/>
      </c>
      <c r="S18" s="109" t="str">
        <f>IF(juveniles!AH21&gt;0,juveniles!AH21,"")</f>
        <v/>
      </c>
      <c r="T18" s="108" t="str">
        <f>IF(juveniles!AH22&gt;0,juveniles!AH22,"")</f>
        <v/>
      </c>
      <c r="U18" s="109" t="str">
        <f>IF(juveniles!AH24&gt;0,juveniles!AH24,"")</f>
        <v/>
      </c>
      <c r="V18" s="109" t="str">
        <f>IF(juveniles!AH25&gt;0,juveniles!AH25,"")</f>
        <v/>
      </c>
      <c r="W18" s="108" t="str">
        <f>IF(juveniles!AH26&gt;0,juveniles!AH26,"")</f>
        <v/>
      </c>
      <c r="X18" s="109" t="str">
        <f>IF(juveniles!AH28&gt;0,juveniles!AH28,"")</f>
        <v/>
      </c>
      <c r="Y18" s="107" t="str">
        <f>IF(juveniles!AH29&gt;0,juveniles!AH29,"")</f>
        <v/>
      </c>
      <c r="Z18" s="108" t="str">
        <f>IF(juveniles!AH30&gt;0,juveniles!AH30,"")</f>
        <v/>
      </c>
      <c r="AA18" s="107" t="str">
        <f>IF(juveniles!AH32&gt;0,juveniles!AH32,"")</f>
        <v/>
      </c>
      <c r="AB18" s="107" t="str">
        <f>IF(juveniles!AH33&gt;0,juveniles!AH33,"")</f>
        <v/>
      </c>
      <c r="AC18" s="108" t="str">
        <f>IF(juveniles!AH34&gt;0,juveniles!AH34,"")</f>
        <v/>
      </c>
    </row>
    <row r="19" spans="1:29" ht="25.5" x14ac:dyDescent="0.2">
      <c r="A19" s="63" t="str">
        <f t="shared" si="0"/>
        <v>Echiniscus scabrocirrosus</v>
      </c>
      <c r="B19" s="79" t="str">
        <f t="shared" si="0"/>
        <v>ZA.431</v>
      </c>
      <c r="C19" s="99">
        <f>juveniles!AJ1</f>
        <v>18</v>
      </c>
      <c r="D19" s="100" t="str">
        <f>IF(juveniles!AJ3&gt;0,juveniles!AJ3,"")</f>
        <v/>
      </c>
      <c r="E19" s="109" t="str">
        <f>IF(juveniles!AJ4&gt;0,juveniles!AJ4,"")</f>
        <v/>
      </c>
      <c r="F19" s="109" t="str">
        <f>IF(juveniles!AJ6&gt;0,juveniles!AJ6,"")</f>
        <v/>
      </c>
      <c r="G19" s="109" t="str">
        <f>IF(juveniles!AJ7&gt;0,juveniles!AJ7,"")</f>
        <v/>
      </c>
      <c r="H19" s="109" t="str">
        <f>IF(juveniles!AJ8&gt;0,juveniles!AJ8,"")</f>
        <v/>
      </c>
      <c r="I19" s="109" t="str">
        <f>IF(juveniles!AJ9&gt;0,juveniles!AJ9,"")</f>
        <v/>
      </c>
      <c r="J19" s="109" t="str">
        <f>IF(juveniles!AJ10&gt;0,juveniles!AJ10,"")</f>
        <v/>
      </c>
      <c r="K19" s="108" t="str">
        <f>IF(juveniles!AJ11&gt;0,juveniles!AJ11,"")</f>
        <v/>
      </c>
      <c r="L19" s="109" t="str">
        <f>IF(juveniles!AJ13&gt;0,juveniles!AJ13,"")</f>
        <v/>
      </c>
      <c r="M19" s="109" t="str">
        <f>IF(juveniles!AJ14&gt;0,juveniles!AJ14,"")</f>
        <v/>
      </c>
      <c r="N19" s="109" t="str">
        <f>IF(juveniles!AJ15&gt;0,juveniles!AJ15,"")</f>
        <v/>
      </c>
      <c r="O19" s="109" t="str">
        <f>IF(juveniles!AJ16&gt;0,juveniles!AJ16,"")</f>
        <v/>
      </c>
      <c r="P19" s="109" t="str">
        <f>IF(juveniles!AJ17&gt;0,juveniles!AJ17,"")</f>
        <v/>
      </c>
      <c r="Q19" s="109" t="str">
        <f>IF(juveniles!AJ18&gt;0,juveniles!AJ18,"")</f>
        <v/>
      </c>
      <c r="R19" s="109" t="str">
        <f>IF(juveniles!AJ20&gt;0,juveniles!AJ20,"")</f>
        <v/>
      </c>
      <c r="S19" s="109" t="str">
        <f>IF(juveniles!AJ21&gt;0,juveniles!AJ21,"")</f>
        <v/>
      </c>
      <c r="T19" s="108" t="str">
        <f>IF(juveniles!AJ22&gt;0,juveniles!AJ22,"")</f>
        <v/>
      </c>
      <c r="U19" s="109" t="str">
        <f>IF(juveniles!AJ24&gt;0,juveniles!AJ24,"")</f>
        <v/>
      </c>
      <c r="V19" s="109" t="str">
        <f>IF(juveniles!AJ25&gt;0,juveniles!AJ25,"")</f>
        <v/>
      </c>
      <c r="W19" s="108" t="str">
        <f>IF(juveniles!AJ26&gt;0,juveniles!AJ26,"")</f>
        <v/>
      </c>
      <c r="X19" s="109" t="str">
        <f>IF(juveniles!AJ28&gt;0,juveniles!AJ28,"")</f>
        <v/>
      </c>
      <c r="Y19" s="107" t="str">
        <f>IF(juveniles!AJ29&gt;0,juveniles!AJ29,"")</f>
        <v/>
      </c>
      <c r="Z19" s="108" t="str">
        <f>IF(juveniles!AJ30&gt;0,juveniles!AJ30,"")</f>
        <v/>
      </c>
      <c r="AA19" s="107" t="str">
        <f>IF(juveniles!AJ32&gt;0,juveniles!AJ32,"")</f>
        <v/>
      </c>
      <c r="AB19" s="107" t="str">
        <f>IF(juveniles!AJ33&gt;0,juveniles!AJ33,"")</f>
        <v/>
      </c>
      <c r="AC19" s="108" t="str">
        <f>IF(juveniles!AJ34&gt;0,juveniles!AJ34,"")</f>
        <v/>
      </c>
    </row>
    <row r="20" spans="1:29" ht="25.5" x14ac:dyDescent="0.2">
      <c r="A20" s="63" t="str">
        <f t="shared" ref="A20:B31" si="1">A$2</f>
        <v>Echiniscus scabrocirrosus</v>
      </c>
      <c r="B20" s="79" t="str">
        <f t="shared" si="1"/>
        <v>ZA.431</v>
      </c>
      <c r="C20" s="99">
        <f>juveniles!AL1</f>
        <v>19</v>
      </c>
      <c r="D20" s="100" t="str">
        <f>IF(juveniles!AL3&gt;0,juveniles!AL3,"")</f>
        <v/>
      </c>
      <c r="E20" s="109" t="str">
        <f>IF(juveniles!AL4&gt;0,juveniles!AL4,"")</f>
        <v/>
      </c>
      <c r="F20" s="109" t="str">
        <f>IF(juveniles!AL6&gt;0,juveniles!AL6,"")</f>
        <v/>
      </c>
      <c r="G20" s="109" t="str">
        <f>IF(juveniles!AL7&gt;0,juveniles!AL7,"")</f>
        <v/>
      </c>
      <c r="H20" s="109" t="str">
        <f>IF(juveniles!AL8&gt;0,juveniles!AL8,"")</f>
        <v/>
      </c>
      <c r="I20" s="109" t="str">
        <f>IF(juveniles!AL9&gt;0,juveniles!AL9,"")</f>
        <v/>
      </c>
      <c r="J20" s="109" t="str">
        <f>IF(juveniles!AL10&gt;0,juveniles!AL10,"")</f>
        <v/>
      </c>
      <c r="K20" s="108" t="str">
        <f>IF(juveniles!AL11&gt;0,juveniles!AL11,"")</f>
        <v/>
      </c>
      <c r="L20" s="109" t="str">
        <f>IF(juveniles!AL13&gt;0,juveniles!AL13,"")</f>
        <v/>
      </c>
      <c r="M20" s="109" t="str">
        <f>IF(juveniles!AL14&gt;0,juveniles!AL14,"")</f>
        <v/>
      </c>
      <c r="N20" s="109" t="str">
        <f>IF(juveniles!AL15&gt;0,juveniles!AL15,"")</f>
        <v/>
      </c>
      <c r="O20" s="109" t="str">
        <f>IF(juveniles!AL16&gt;0,juveniles!AL16,"")</f>
        <v/>
      </c>
      <c r="P20" s="109" t="str">
        <f>IF(juveniles!AL17&gt;0,juveniles!AL17,"")</f>
        <v/>
      </c>
      <c r="Q20" s="109" t="str">
        <f>IF(juveniles!AL18&gt;0,juveniles!AL18,"")</f>
        <v/>
      </c>
      <c r="R20" s="109" t="str">
        <f>IF(juveniles!AL20&gt;0,juveniles!AL20,"")</f>
        <v/>
      </c>
      <c r="S20" s="109" t="str">
        <f>IF(juveniles!AL21&gt;0,juveniles!AL21,"")</f>
        <v/>
      </c>
      <c r="T20" s="108" t="str">
        <f>IF(juveniles!AL22&gt;0,juveniles!AL22,"")</f>
        <v/>
      </c>
      <c r="U20" s="109" t="str">
        <f>IF(juveniles!AL24&gt;0,juveniles!AL24,"")</f>
        <v/>
      </c>
      <c r="V20" s="109" t="str">
        <f>IF(juveniles!AL25&gt;0,juveniles!AL25,"")</f>
        <v/>
      </c>
      <c r="W20" s="108" t="str">
        <f>IF(juveniles!AL26&gt;0,juveniles!AL26,"")</f>
        <v/>
      </c>
      <c r="X20" s="109" t="str">
        <f>IF(juveniles!AL28&gt;0,juveniles!AL28,"")</f>
        <v/>
      </c>
      <c r="Y20" s="107" t="str">
        <f>IF(juveniles!AL29&gt;0,juveniles!AL29,"")</f>
        <v/>
      </c>
      <c r="Z20" s="108" t="str">
        <f>IF(juveniles!AL30&gt;0,juveniles!AL30,"")</f>
        <v/>
      </c>
      <c r="AA20" s="107" t="str">
        <f>IF(juveniles!AL32&gt;0,juveniles!AL32,"")</f>
        <v/>
      </c>
      <c r="AB20" s="107" t="str">
        <f>IF(juveniles!AL33&gt;0,juveniles!AL33,"")</f>
        <v/>
      </c>
      <c r="AC20" s="108" t="str">
        <f>IF(juveniles!AL34&gt;0,juveniles!AL34,"")</f>
        <v/>
      </c>
    </row>
    <row r="21" spans="1:29" ht="25.5" x14ac:dyDescent="0.2">
      <c r="A21" s="63" t="str">
        <f t="shared" si="1"/>
        <v>Echiniscus scabrocirrosus</v>
      </c>
      <c r="B21" s="79" t="str">
        <f t="shared" si="1"/>
        <v>ZA.431</v>
      </c>
      <c r="C21" s="99">
        <f>juveniles!AN1</f>
        <v>20</v>
      </c>
      <c r="D21" s="100" t="str">
        <f>IF(juveniles!AN3&gt;0,juveniles!AN3,"")</f>
        <v/>
      </c>
      <c r="E21" s="109" t="str">
        <f>IF(juveniles!AN4&gt;0,juveniles!AN4,"")</f>
        <v/>
      </c>
      <c r="F21" s="109" t="str">
        <f>IF(juveniles!AN6&gt;0,juveniles!AN6,"")</f>
        <v/>
      </c>
      <c r="G21" s="109" t="str">
        <f>IF(juveniles!AN7&gt;0,juveniles!AN7,"")</f>
        <v/>
      </c>
      <c r="H21" s="109" t="str">
        <f>IF(juveniles!AN8&gt;0,juveniles!AN8,"")</f>
        <v/>
      </c>
      <c r="I21" s="109" t="str">
        <f>IF(juveniles!AN9&gt;0,juveniles!AN9,"")</f>
        <v/>
      </c>
      <c r="J21" s="109" t="str">
        <f>IF(juveniles!AN10&gt;0,juveniles!AN10,"")</f>
        <v/>
      </c>
      <c r="K21" s="108" t="str">
        <f>IF(juveniles!AN11&gt;0,juveniles!AN11,"")</f>
        <v/>
      </c>
      <c r="L21" s="109" t="str">
        <f>IF(juveniles!AN13&gt;0,juveniles!AN13,"")</f>
        <v/>
      </c>
      <c r="M21" s="109" t="str">
        <f>IF(juveniles!AN14&gt;0,juveniles!AN14,"")</f>
        <v/>
      </c>
      <c r="N21" s="109" t="str">
        <f>IF(juveniles!AN15&gt;0,juveniles!AN15,"")</f>
        <v/>
      </c>
      <c r="O21" s="109" t="str">
        <f>IF(juveniles!AN16&gt;0,juveniles!AN16,"")</f>
        <v/>
      </c>
      <c r="P21" s="109" t="str">
        <f>IF(juveniles!AN17&gt;0,juveniles!AN17,"")</f>
        <v/>
      </c>
      <c r="Q21" s="109" t="str">
        <f>IF(juveniles!AN18&gt;0,juveniles!AN18,"")</f>
        <v/>
      </c>
      <c r="R21" s="109" t="str">
        <f>IF(juveniles!AN20&gt;0,juveniles!AN20,"")</f>
        <v/>
      </c>
      <c r="S21" s="109" t="str">
        <f>IF(juveniles!AN21&gt;0,juveniles!AN21,"")</f>
        <v/>
      </c>
      <c r="T21" s="108" t="str">
        <f>IF(juveniles!AN22&gt;0,juveniles!AN22,"")</f>
        <v/>
      </c>
      <c r="U21" s="109" t="str">
        <f>IF(juveniles!AN24&gt;0,juveniles!AN24,"")</f>
        <v/>
      </c>
      <c r="V21" s="109" t="str">
        <f>IF(juveniles!AN25&gt;0,juveniles!AN25,"")</f>
        <v/>
      </c>
      <c r="W21" s="108" t="str">
        <f>IF(juveniles!AN26&gt;0,juveniles!AN26,"")</f>
        <v/>
      </c>
      <c r="X21" s="109" t="str">
        <f>IF(juveniles!AN28&gt;0,juveniles!AN28,"")</f>
        <v/>
      </c>
      <c r="Y21" s="107" t="str">
        <f>IF(juveniles!AN29&gt;0,juveniles!AN29,"")</f>
        <v/>
      </c>
      <c r="Z21" s="108" t="str">
        <f>IF(juveniles!AN30&gt;0,juveniles!AN30,"")</f>
        <v/>
      </c>
      <c r="AA21" s="107" t="str">
        <f>IF(juveniles!AN32&gt;0,juveniles!AN32,"")</f>
        <v/>
      </c>
      <c r="AB21" s="107" t="str">
        <f>IF(juveniles!AN33&gt;0,juveniles!AN33,"")</f>
        <v/>
      </c>
      <c r="AC21" s="108" t="str">
        <f>IF(juveniles!AN34&gt;0,juveniles!AN34,"")</f>
        <v/>
      </c>
    </row>
    <row r="22" spans="1:29" ht="25.5" x14ac:dyDescent="0.2">
      <c r="A22" s="63" t="str">
        <f t="shared" si="1"/>
        <v>Echiniscus scabrocirrosus</v>
      </c>
      <c r="B22" s="79" t="str">
        <f t="shared" si="1"/>
        <v>ZA.431</v>
      </c>
      <c r="C22" s="99">
        <f>juveniles!AP1</f>
        <v>21</v>
      </c>
      <c r="D22" s="100" t="str">
        <f>IF(juveniles!AP3&gt;0,juveniles!AP3,"")</f>
        <v/>
      </c>
      <c r="E22" s="109" t="str">
        <f>IF(juveniles!AP4&gt;0,juveniles!AP4,"")</f>
        <v/>
      </c>
      <c r="F22" s="109" t="str">
        <f>IF(juveniles!AP6&gt;0,juveniles!AP6,"")</f>
        <v/>
      </c>
      <c r="G22" s="109" t="str">
        <f>IF(juveniles!AP7&gt;0,juveniles!AP7,"")</f>
        <v/>
      </c>
      <c r="H22" s="109" t="str">
        <f>IF(juveniles!AP8&gt;0,juveniles!AP8,"")</f>
        <v/>
      </c>
      <c r="I22" s="109" t="str">
        <f>IF(juveniles!AP9&gt;0,juveniles!AP9,"")</f>
        <v/>
      </c>
      <c r="J22" s="109" t="str">
        <f>IF(juveniles!AP10&gt;0,juveniles!AP10,"")</f>
        <v/>
      </c>
      <c r="K22" s="108" t="str">
        <f>IF(juveniles!AP11&gt;0,juveniles!AP11,"")</f>
        <v/>
      </c>
      <c r="L22" s="109" t="str">
        <f>IF(juveniles!AP13&gt;0,juveniles!AP13,"")</f>
        <v/>
      </c>
      <c r="M22" s="109" t="str">
        <f>IF(juveniles!AP14&gt;0,juveniles!AP14,"")</f>
        <v/>
      </c>
      <c r="N22" s="109" t="str">
        <f>IF(juveniles!AP15&gt;0,juveniles!AP15,"")</f>
        <v/>
      </c>
      <c r="O22" s="109" t="str">
        <f>IF(juveniles!AP16&gt;0,juveniles!AP16,"")</f>
        <v/>
      </c>
      <c r="P22" s="109" t="str">
        <f>IF(juveniles!AP17&gt;0,juveniles!AP17,"")</f>
        <v/>
      </c>
      <c r="Q22" s="109" t="str">
        <f>IF(juveniles!AP18&gt;0,juveniles!AP18,"")</f>
        <v/>
      </c>
      <c r="R22" s="109" t="str">
        <f>IF(juveniles!AP20&gt;0,juveniles!AP20,"")</f>
        <v/>
      </c>
      <c r="S22" s="109" t="str">
        <f>IF(juveniles!AP21&gt;0,juveniles!AP21,"")</f>
        <v/>
      </c>
      <c r="T22" s="108" t="str">
        <f>IF(juveniles!AP22&gt;0,juveniles!AP22,"")</f>
        <v/>
      </c>
      <c r="U22" s="109" t="str">
        <f>IF(juveniles!AP24&gt;0,juveniles!AP24,"")</f>
        <v/>
      </c>
      <c r="V22" s="109" t="str">
        <f>IF(juveniles!AP25&gt;0,juveniles!AP25,"")</f>
        <v/>
      </c>
      <c r="W22" s="108" t="str">
        <f>IF(juveniles!AP26&gt;0,juveniles!AP26,"")</f>
        <v/>
      </c>
      <c r="X22" s="109" t="str">
        <f>IF(juveniles!AP28&gt;0,juveniles!AP28,"")</f>
        <v/>
      </c>
      <c r="Y22" s="107" t="str">
        <f>IF(juveniles!AP29&gt;0,juveniles!AP29,"")</f>
        <v/>
      </c>
      <c r="Z22" s="108" t="str">
        <f>IF(juveniles!AP30&gt;0,juveniles!AP30,"")</f>
        <v/>
      </c>
      <c r="AA22" s="107" t="str">
        <f>IF(juveniles!AP32&gt;0,juveniles!AP32,"")</f>
        <v/>
      </c>
      <c r="AB22" s="107" t="str">
        <f>IF(juveniles!AP33&gt;0,juveniles!AP33,"")</f>
        <v/>
      </c>
      <c r="AC22" s="108" t="str">
        <f>IF(juveniles!AP34&gt;0,juveniles!AP34,"")</f>
        <v/>
      </c>
    </row>
    <row r="23" spans="1:29" ht="25.5" x14ac:dyDescent="0.2">
      <c r="A23" s="63" t="str">
        <f t="shared" si="1"/>
        <v>Echiniscus scabrocirrosus</v>
      </c>
      <c r="B23" s="79" t="str">
        <f t="shared" si="1"/>
        <v>ZA.431</v>
      </c>
      <c r="C23" s="99">
        <f>juveniles!AR1</f>
        <v>22</v>
      </c>
      <c r="D23" s="100" t="str">
        <f>IF(juveniles!AR3&gt;0,juveniles!AR3,"")</f>
        <v/>
      </c>
      <c r="E23" s="109" t="str">
        <f>IF(juveniles!AR4&gt;0,juveniles!AR4,"")</f>
        <v/>
      </c>
      <c r="F23" s="109" t="str">
        <f>IF(juveniles!AR6&gt;0,juveniles!AR6,"")</f>
        <v/>
      </c>
      <c r="G23" s="109" t="str">
        <f>IF(juveniles!AR7&gt;0,juveniles!AR7,"")</f>
        <v/>
      </c>
      <c r="H23" s="109" t="str">
        <f>IF(juveniles!AR8&gt;0,juveniles!AR8,"")</f>
        <v/>
      </c>
      <c r="I23" s="109" t="str">
        <f>IF(juveniles!AR9&gt;0,juveniles!AR9,"")</f>
        <v/>
      </c>
      <c r="J23" s="109" t="str">
        <f>IF(juveniles!AR10&gt;0,juveniles!AR10,"")</f>
        <v/>
      </c>
      <c r="K23" s="108" t="str">
        <f>IF(juveniles!AR11&gt;0,juveniles!AR11,"")</f>
        <v/>
      </c>
      <c r="L23" s="109" t="str">
        <f>IF(juveniles!AR13&gt;0,juveniles!AR13,"")</f>
        <v/>
      </c>
      <c r="M23" s="109" t="str">
        <f>IF(juveniles!AR14&gt;0,juveniles!AR14,"")</f>
        <v/>
      </c>
      <c r="N23" s="109" t="str">
        <f>IF(juveniles!AR15&gt;0,juveniles!AR15,"")</f>
        <v/>
      </c>
      <c r="O23" s="109" t="str">
        <f>IF(juveniles!AR16&gt;0,juveniles!AR16,"")</f>
        <v/>
      </c>
      <c r="P23" s="109" t="str">
        <f>IF(juveniles!AR17&gt;0,juveniles!AR17,"")</f>
        <v/>
      </c>
      <c r="Q23" s="109" t="str">
        <f>IF(juveniles!AR18&gt;0,juveniles!AR18,"")</f>
        <v/>
      </c>
      <c r="R23" s="109" t="str">
        <f>IF(juveniles!AR20&gt;0,juveniles!AR20,"")</f>
        <v/>
      </c>
      <c r="S23" s="109" t="str">
        <f>IF(juveniles!AR21&gt;0,juveniles!AR21,"")</f>
        <v/>
      </c>
      <c r="T23" s="108" t="str">
        <f>IF(juveniles!AR22&gt;0,juveniles!AR22,"")</f>
        <v/>
      </c>
      <c r="U23" s="109" t="str">
        <f>IF(juveniles!AR24&gt;0,juveniles!AR24,"")</f>
        <v/>
      </c>
      <c r="V23" s="109" t="str">
        <f>IF(juveniles!AR25&gt;0,juveniles!AR25,"")</f>
        <v/>
      </c>
      <c r="W23" s="108" t="str">
        <f>IF(juveniles!AR26&gt;0,juveniles!AR26,"")</f>
        <v/>
      </c>
      <c r="X23" s="109" t="str">
        <f>IF(juveniles!AR28&gt;0,juveniles!AR28,"")</f>
        <v/>
      </c>
      <c r="Y23" s="107" t="str">
        <f>IF(juveniles!AR29&gt;0,juveniles!AR29,"")</f>
        <v/>
      </c>
      <c r="Z23" s="108" t="str">
        <f>IF(juveniles!AR30&gt;0,juveniles!AR30,"")</f>
        <v/>
      </c>
      <c r="AA23" s="107" t="str">
        <f>IF(juveniles!AR32&gt;0,juveniles!AR32,"")</f>
        <v/>
      </c>
      <c r="AB23" s="107" t="str">
        <f>IF(juveniles!AR33&gt;0,juveniles!AR33,"")</f>
        <v/>
      </c>
      <c r="AC23" s="108" t="str">
        <f>IF(juveniles!AR34&gt;0,juveniles!AR34,"")</f>
        <v/>
      </c>
    </row>
    <row r="24" spans="1:29" ht="25.5" x14ac:dyDescent="0.2">
      <c r="A24" s="63" t="str">
        <f t="shared" si="1"/>
        <v>Echiniscus scabrocirrosus</v>
      </c>
      <c r="B24" s="79" t="str">
        <f t="shared" si="1"/>
        <v>ZA.431</v>
      </c>
      <c r="C24" s="99">
        <f>juveniles!AT1</f>
        <v>23</v>
      </c>
      <c r="D24" s="100" t="str">
        <f>IF(juveniles!AT3&gt;0,juveniles!AT3,"")</f>
        <v/>
      </c>
      <c r="E24" s="109" t="str">
        <f>IF(juveniles!AT4&gt;0,juveniles!AT4,"")</f>
        <v/>
      </c>
      <c r="F24" s="109" t="str">
        <f>IF(juveniles!AT6&gt;0,juveniles!AT6,"")</f>
        <v/>
      </c>
      <c r="G24" s="109" t="str">
        <f>IF(juveniles!AT7&gt;0,juveniles!AT7,"")</f>
        <v/>
      </c>
      <c r="H24" s="109" t="str">
        <f>IF(juveniles!AT8&gt;0,juveniles!AT8,"")</f>
        <v/>
      </c>
      <c r="I24" s="109" t="str">
        <f>IF(juveniles!AT9&gt;0,juveniles!AT9,"")</f>
        <v/>
      </c>
      <c r="J24" s="109" t="str">
        <f>IF(juveniles!AT10&gt;0,juveniles!AT10,"")</f>
        <v/>
      </c>
      <c r="K24" s="108" t="str">
        <f>IF(juveniles!AT11&gt;0,juveniles!AT11,"")</f>
        <v/>
      </c>
      <c r="L24" s="109" t="str">
        <f>IF(juveniles!AT13&gt;0,juveniles!AT13,"")</f>
        <v/>
      </c>
      <c r="M24" s="109" t="str">
        <f>IF(juveniles!AT14&gt;0,juveniles!AT14,"")</f>
        <v/>
      </c>
      <c r="N24" s="109" t="str">
        <f>IF(juveniles!AT15&gt;0,juveniles!AT15,"")</f>
        <v/>
      </c>
      <c r="O24" s="109" t="str">
        <f>IF(juveniles!AT16&gt;0,juveniles!AT16,"")</f>
        <v/>
      </c>
      <c r="P24" s="109" t="str">
        <f>IF(juveniles!AT17&gt;0,juveniles!AT17,"")</f>
        <v/>
      </c>
      <c r="Q24" s="109" t="str">
        <f>IF(juveniles!AT18&gt;0,juveniles!AT18,"")</f>
        <v/>
      </c>
      <c r="R24" s="109" t="str">
        <f>IF(juveniles!AT20&gt;0,juveniles!AT20,"")</f>
        <v/>
      </c>
      <c r="S24" s="109" t="str">
        <f>IF(juveniles!AT21&gt;0,juveniles!AT21,"")</f>
        <v/>
      </c>
      <c r="T24" s="108" t="str">
        <f>IF(juveniles!AT22&gt;0,juveniles!AT22,"")</f>
        <v/>
      </c>
      <c r="U24" s="109" t="str">
        <f>IF(juveniles!AT24&gt;0,juveniles!AT24,"")</f>
        <v/>
      </c>
      <c r="V24" s="109" t="str">
        <f>IF(juveniles!AT25&gt;0,juveniles!AT25,"")</f>
        <v/>
      </c>
      <c r="W24" s="108" t="str">
        <f>IF(juveniles!AT26&gt;0,juveniles!AT26,"")</f>
        <v/>
      </c>
      <c r="X24" s="109" t="str">
        <f>IF(juveniles!AT28&gt;0,juveniles!AT28,"")</f>
        <v/>
      </c>
      <c r="Y24" s="107" t="str">
        <f>IF(juveniles!AT29&gt;0,juveniles!AT29,"")</f>
        <v/>
      </c>
      <c r="Z24" s="108" t="str">
        <f>IF(juveniles!AT30&gt;0,juveniles!AT30,"")</f>
        <v/>
      </c>
      <c r="AA24" s="107" t="str">
        <f>IF(juveniles!AT32&gt;0,juveniles!AT32,"")</f>
        <v/>
      </c>
      <c r="AB24" s="107" t="str">
        <f>IF(juveniles!AT33&gt;0,juveniles!AT33,"")</f>
        <v/>
      </c>
      <c r="AC24" s="108" t="str">
        <f>IF(juveniles!AT34&gt;0,juveniles!AT34,"")</f>
        <v/>
      </c>
    </row>
    <row r="25" spans="1:29" ht="25.5" x14ac:dyDescent="0.2">
      <c r="A25" s="63" t="str">
        <f t="shared" si="1"/>
        <v>Echiniscus scabrocirrosus</v>
      </c>
      <c r="B25" s="79" t="str">
        <f t="shared" si="1"/>
        <v>ZA.431</v>
      </c>
      <c r="C25" s="99">
        <f>juveniles!AV1</f>
        <v>24</v>
      </c>
      <c r="D25" s="100" t="str">
        <f>IF(juveniles!AV3&gt;0,juveniles!AV3,"")</f>
        <v/>
      </c>
      <c r="E25" s="109" t="str">
        <f>IF(juveniles!AV4&gt;0,juveniles!AV4,"")</f>
        <v/>
      </c>
      <c r="F25" s="109" t="str">
        <f>IF(juveniles!AV6&gt;0,juveniles!AV6,"")</f>
        <v/>
      </c>
      <c r="G25" s="109" t="str">
        <f>IF(juveniles!AV7&gt;0,juveniles!AV7,"")</f>
        <v/>
      </c>
      <c r="H25" s="109" t="str">
        <f>IF(juveniles!AV8&gt;0,juveniles!AV8,"")</f>
        <v/>
      </c>
      <c r="I25" s="109" t="str">
        <f>IF(juveniles!AV9&gt;0,juveniles!AV9,"")</f>
        <v/>
      </c>
      <c r="J25" s="109" t="str">
        <f>IF(juveniles!AV10&gt;0,juveniles!AV10,"")</f>
        <v/>
      </c>
      <c r="K25" s="108" t="str">
        <f>IF(juveniles!AV11&gt;0,juveniles!AV11,"")</f>
        <v/>
      </c>
      <c r="L25" s="109" t="str">
        <f>IF(juveniles!AV13&gt;0,juveniles!AV13,"")</f>
        <v/>
      </c>
      <c r="M25" s="109" t="str">
        <f>IF(juveniles!AV14&gt;0,juveniles!AV14,"")</f>
        <v/>
      </c>
      <c r="N25" s="109" t="str">
        <f>IF(juveniles!AV15&gt;0,juveniles!AV15,"")</f>
        <v/>
      </c>
      <c r="O25" s="109" t="str">
        <f>IF(juveniles!AV16&gt;0,juveniles!AV16,"")</f>
        <v/>
      </c>
      <c r="P25" s="109" t="str">
        <f>IF(juveniles!AV17&gt;0,juveniles!AV17,"")</f>
        <v/>
      </c>
      <c r="Q25" s="109" t="str">
        <f>IF(juveniles!AV18&gt;0,juveniles!AV18,"")</f>
        <v/>
      </c>
      <c r="R25" s="109" t="str">
        <f>IF(juveniles!AV20&gt;0,juveniles!AV20,"")</f>
        <v/>
      </c>
      <c r="S25" s="109" t="str">
        <f>IF(juveniles!AV21&gt;0,juveniles!AV21,"")</f>
        <v/>
      </c>
      <c r="T25" s="108" t="str">
        <f>IF(juveniles!AV22&gt;0,juveniles!AV22,"")</f>
        <v/>
      </c>
      <c r="U25" s="109" t="str">
        <f>IF(juveniles!AV24&gt;0,juveniles!AV24,"")</f>
        <v/>
      </c>
      <c r="V25" s="109" t="str">
        <f>IF(juveniles!AV25&gt;0,juveniles!AV25,"")</f>
        <v/>
      </c>
      <c r="W25" s="108" t="str">
        <f>IF(juveniles!AV26&gt;0,juveniles!AV26,"")</f>
        <v/>
      </c>
      <c r="X25" s="109" t="str">
        <f>IF(juveniles!AV28&gt;0,juveniles!AV28,"")</f>
        <v/>
      </c>
      <c r="Y25" s="107" t="str">
        <f>IF(juveniles!AV29&gt;0,juveniles!AV29,"")</f>
        <v/>
      </c>
      <c r="Z25" s="108" t="str">
        <f>IF(juveniles!AV30&gt;0,juveniles!AV30,"")</f>
        <v/>
      </c>
      <c r="AA25" s="107" t="str">
        <f>IF(juveniles!AV32&gt;0,juveniles!AV32,"")</f>
        <v/>
      </c>
      <c r="AB25" s="107" t="str">
        <f>IF(juveniles!AV33&gt;0,juveniles!AV33,"")</f>
        <v/>
      </c>
      <c r="AC25" s="108" t="str">
        <f>IF(juveniles!AV34&gt;0,juveniles!AV34,"")</f>
        <v/>
      </c>
    </row>
    <row r="26" spans="1:29" ht="25.5" x14ac:dyDescent="0.2">
      <c r="A26" s="63" t="str">
        <f t="shared" si="1"/>
        <v>Echiniscus scabrocirrosus</v>
      </c>
      <c r="B26" s="79" t="str">
        <f t="shared" si="1"/>
        <v>ZA.431</v>
      </c>
      <c r="C26" s="99">
        <f>juveniles!AX1</f>
        <v>25</v>
      </c>
      <c r="D26" s="100" t="str">
        <f>IF(juveniles!AX3&gt;0,juveniles!AX3,"")</f>
        <v/>
      </c>
      <c r="E26" s="109" t="str">
        <f>IF(juveniles!AX4&gt;0,juveniles!AX4,"")</f>
        <v/>
      </c>
      <c r="F26" s="109" t="str">
        <f>IF(juveniles!AX6&gt;0,juveniles!AX6,"")</f>
        <v/>
      </c>
      <c r="G26" s="109" t="str">
        <f>IF(juveniles!AX7&gt;0,juveniles!AX7,"")</f>
        <v/>
      </c>
      <c r="H26" s="109" t="str">
        <f>IF(juveniles!AX8&gt;0,juveniles!AX8,"")</f>
        <v/>
      </c>
      <c r="I26" s="109" t="str">
        <f>IF(juveniles!AX9&gt;0,juveniles!AX9,"")</f>
        <v/>
      </c>
      <c r="J26" s="109" t="str">
        <f>IF(juveniles!AX10&gt;0,juveniles!AX10,"")</f>
        <v/>
      </c>
      <c r="K26" s="108" t="str">
        <f>IF(juveniles!AX11&gt;0,juveniles!AX11,"")</f>
        <v/>
      </c>
      <c r="L26" s="109" t="str">
        <f>IF(juveniles!AX13&gt;0,juveniles!AX13,"")</f>
        <v/>
      </c>
      <c r="M26" s="109" t="str">
        <f>IF(juveniles!AX14&gt;0,juveniles!AX14,"")</f>
        <v/>
      </c>
      <c r="N26" s="109" t="str">
        <f>IF(juveniles!AX15&gt;0,juveniles!AX15,"")</f>
        <v/>
      </c>
      <c r="O26" s="109" t="str">
        <f>IF(juveniles!AX16&gt;0,juveniles!AX16,"")</f>
        <v/>
      </c>
      <c r="P26" s="109" t="str">
        <f>IF(juveniles!AX17&gt;0,juveniles!AX17,"")</f>
        <v/>
      </c>
      <c r="Q26" s="109" t="str">
        <f>IF(juveniles!AX18&gt;0,juveniles!AX18,"")</f>
        <v/>
      </c>
      <c r="R26" s="109" t="str">
        <f>IF(juveniles!AX20&gt;0,juveniles!AX20,"")</f>
        <v/>
      </c>
      <c r="S26" s="109" t="str">
        <f>IF(juveniles!AX21&gt;0,juveniles!AX21,"")</f>
        <v/>
      </c>
      <c r="T26" s="108" t="str">
        <f>IF(juveniles!AX22&gt;0,juveniles!AX22,"")</f>
        <v/>
      </c>
      <c r="U26" s="109" t="str">
        <f>IF(juveniles!AX24&gt;0,juveniles!AX24,"")</f>
        <v/>
      </c>
      <c r="V26" s="109" t="str">
        <f>IF(juveniles!AX25&gt;0,juveniles!AX25,"")</f>
        <v/>
      </c>
      <c r="W26" s="108" t="str">
        <f>IF(juveniles!AX26&gt;0,juveniles!AX26,"")</f>
        <v/>
      </c>
      <c r="X26" s="109" t="str">
        <f>IF(juveniles!AX28&gt;0,juveniles!AX28,"")</f>
        <v/>
      </c>
      <c r="Y26" s="107" t="str">
        <f>IF(juveniles!AX29&gt;0,juveniles!AX29,"")</f>
        <v/>
      </c>
      <c r="Z26" s="108" t="str">
        <f>IF(juveniles!AX30&gt;0,juveniles!AX30,"")</f>
        <v/>
      </c>
      <c r="AA26" s="107" t="str">
        <f>IF(juveniles!AX32&gt;0,juveniles!AX32,"")</f>
        <v/>
      </c>
      <c r="AB26" s="107" t="str">
        <f>IF(juveniles!AX33&gt;0,juveniles!AX33,"")</f>
        <v/>
      </c>
      <c r="AC26" s="108" t="str">
        <f>IF(juveniles!AX34&gt;0,juveniles!AX34,"")</f>
        <v/>
      </c>
    </row>
    <row r="27" spans="1:29" ht="25.5" x14ac:dyDescent="0.2">
      <c r="A27" s="63" t="str">
        <f t="shared" si="1"/>
        <v>Echiniscus scabrocirrosus</v>
      </c>
      <c r="B27" s="79" t="str">
        <f t="shared" si="1"/>
        <v>ZA.431</v>
      </c>
      <c r="C27" s="99">
        <f>juveniles!AZ1</f>
        <v>26</v>
      </c>
      <c r="D27" s="100" t="str">
        <f>IF(juveniles!AZ3&gt;0,juveniles!AZ3,"")</f>
        <v/>
      </c>
      <c r="E27" s="109" t="str">
        <f>IF(juveniles!AZ4&gt;0,juveniles!AZ4,"")</f>
        <v/>
      </c>
      <c r="F27" s="109" t="str">
        <f>IF(juveniles!AZ6&gt;0,juveniles!AZ6,"")</f>
        <v/>
      </c>
      <c r="G27" s="109" t="str">
        <f>IF(juveniles!AZ7&gt;0,juveniles!AZ7,"")</f>
        <v/>
      </c>
      <c r="H27" s="109" t="str">
        <f>IF(juveniles!AZ8&gt;0,juveniles!AZ8,"")</f>
        <v/>
      </c>
      <c r="I27" s="109" t="str">
        <f>IF(juveniles!AZ9&gt;0,juveniles!AZ9,"")</f>
        <v/>
      </c>
      <c r="J27" s="109" t="str">
        <f>IF(juveniles!AZ10&gt;0,juveniles!AZ10,"")</f>
        <v/>
      </c>
      <c r="K27" s="108" t="str">
        <f>IF(juveniles!AZ11&gt;0,juveniles!AZ11,"")</f>
        <v/>
      </c>
      <c r="L27" s="109" t="str">
        <f>IF(juveniles!AZ13&gt;0,juveniles!AZ13,"")</f>
        <v/>
      </c>
      <c r="M27" s="109" t="str">
        <f>IF(juveniles!AZ14&gt;0,juveniles!AZ14,"")</f>
        <v/>
      </c>
      <c r="N27" s="109" t="str">
        <f>IF(juveniles!AZ15&gt;0,juveniles!AZ15,"")</f>
        <v/>
      </c>
      <c r="O27" s="109" t="str">
        <f>IF(juveniles!AZ16&gt;0,juveniles!AZ16,"")</f>
        <v/>
      </c>
      <c r="P27" s="109" t="str">
        <f>IF(juveniles!AZ17&gt;0,juveniles!AZ17,"")</f>
        <v/>
      </c>
      <c r="Q27" s="109" t="str">
        <f>IF(juveniles!AZ18&gt;0,juveniles!AZ18,"")</f>
        <v/>
      </c>
      <c r="R27" s="109" t="str">
        <f>IF(juveniles!AZ20&gt;0,juveniles!AZ20,"")</f>
        <v/>
      </c>
      <c r="S27" s="109" t="str">
        <f>IF(juveniles!AZ21&gt;0,juveniles!AZ21,"")</f>
        <v/>
      </c>
      <c r="T27" s="108" t="str">
        <f>IF(juveniles!AZ22&gt;0,juveniles!AZ22,"")</f>
        <v/>
      </c>
      <c r="U27" s="109" t="str">
        <f>IF(juveniles!AZ24&gt;0,juveniles!AZ24,"")</f>
        <v/>
      </c>
      <c r="V27" s="109" t="str">
        <f>IF(juveniles!AZ25&gt;0,juveniles!AZ25,"")</f>
        <v/>
      </c>
      <c r="W27" s="108" t="str">
        <f>IF(juveniles!AZ26&gt;0,juveniles!AZ26,"")</f>
        <v/>
      </c>
      <c r="X27" s="109" t="str">
        <f>IF(juveniles!AZ28&gt;0,juveniles!AZ28,"")</f>
        <v/>
      </c>
      <c r="Y27" s="107" t="str">
        <f>IF(juveniles!AZ29&gt;0,juveniles!AZ29,"")</f>
        <v/>
      </c>
      <c r="Z27" s="108" t="str">
        <f>IF(juveniles!AZ30&gt;0,juveniles!AZ30,"")</f>
        <v/>
      </c>
      <c r="AA27" s="107" t="str">
        <f>IF(juveniles!AZ32&gt;0,juveniles!AZ32,"")</f>
        <v/>
      </c>
      <c r="AB27" s="107" t="str">
        <f>IF(juveniles!AZ33&gt;0,juveniles!AZ33,"")</f>
        <v/>
      </c>
      <c r="AC27" s="108" t="str">
        <f>IF(juveniles!AZ34&gt;0,juveniles!AZ34,"")</f>
        <v/>
      </c>
    </row>
    <row r="28" spans="1:29" ht="25.5" x14ac:dyDescent="0.2">
      <c r="A28" s="63" t="str">
        <f t="shared" si="1"/>
        <v>Echiniscus scabrocirrosus</v>
      </c>
      <c r="B28" s="79" t="str">
        <f t="shared" si="1"/>
        <v>ZA.431</v>
      </c>
      <c r="C28" s="99">
        <f>juveniles!BB1</f>
        <v>27</v>
      </c>
      <c r="D28" s="100" t="str">
        <f>IF(juveniles!BB3&gt;0,juveniles!BB3,"")</f>
        <v/>
      </c>
      <c r="E28" s="109" t="str">
        <f>IF(juveniles!BB4&gt;0,juveniles!BB4,"")</f>
        <v/>
      </c>
      <c r="F28" s="109" t="str">
        <f>IF(juveniles!BB6&gt;0,juveniles!BB6,"")</f>
        <v/>
      </c>
      <c r="G28" s="109" t="str">
        <f>IF(juveniles!BB7&gt;0,juveniles!BB7,"")</f>
        <v/>
      </c>
      <c r="H28" s="109" t="str">
        <f>IF(juveniles!BB8&gt;0,juveniles!BB8,"")</f>
        <v/>
      </c>
      <c r="I28" s="109" t="str">
        <f>IF(juveniles!BB9&gt;0,juveniles!BB9,"")</f>
        <v/>
      </c>
      <c r="J28" s="109" t="str">
        <f>IF(juveniles!BB10&gt;0,juveniles!BB10,"")</f>
        <v/>
      </c>
      <c r="K28" s="108" t="str">
        <f>IF(juveniles!BB11&gt;0,juveniles!BB11,"")</f>
        <v/>
      </c>
      <c r="L28" s="109" t="str">
        <f>IF(juveniles!BB13&gt;0,juveniles!BB13,"")</f>
        <v/>
      </c>
      <c r="M28" s="109" t="str">
        <f>IF(juveniles!BB14&gt;0,juveniles!BB14,"")</f>
        <v/>
      </c>
      <c r="N28" s="109" t="str">
        <f>IF(juveniles!BB15&gt;0,juveniles!BB15,"")</f>
        <v/>
      </c>
      <c r="O28" s="109" t="str">
        <f>IF(juveniles!BB16&gt;0,juveniles!BB16,"")</f>
        <v/>
      </c>
      <c r="P28" s="109" t="str">
        <f>IF(juveniles!BB17&gt;0,juveniles!BB17,"")</f>
        <v/>
      </c>
      <c r="Q28" s="109" t="str">
        <f>IF(juveniles!BB18&gt;0,juveniles!BB18,"")</f>
        <v/>
      </c>
      <c r="R28" s="109" t="str">
        <f>IF(juveniles!BB20&gt;0,juveniles!BB20,"")</f>
        <v/>
      </c>
      <c r="S28" s="109" t="str">
        <f>IF(juveniles!BB21&gt;0,juveniles!BB21,"")</f>
        <v/>
      </c>
      <c r="T28" s="108" t="str">
        <f>IF(juveniles!BB22&gt;0,juveniles!BB22,"")</f>
        <v/>
      </c>
      <c r="U28" s="109" t="str">
        <f>IF(juveniles!BB24&gt;0,juveniles!BB24,"")</f>
        <v/>
      </c>
      <c r="V28" s="109" t="str">
        <f>IF(juveniles!BB25&gt;0,juveniles!BB25,"")</f>
        <v/>
      </c>
      <c r="W28" s="108" t="str">
        <f>IF(juveniles!BB26&gt;0,juveniles!BB26,"")</f>
        <v/>
      </c>
      <c r="X28" s="109" t="str">
        <f>IF(juveniles!BB28&gt;0,juveniles!BB28,"")</f>
        <v/>
      </c>
      <c r="Y28" s="107" t="str">
        <f>IF(juveniles!BB29&gt;0,juveniles!BB29,"")</f>
        <v/>
      </c>
      <c r="Z28" s="108" t="str">
        <f>IF(juveniles!BB30&gt;0,juveniles!BB30,"")</f>
        <v/>
      </c>
      <c r="AA28" s="107" t="str">
        <f>IF(juveniles!BB32&gt;0,juveniles!BB32,"")</f>
        <v/>
      </c>
      <c r="AB28" s="107" t="str">
        <f>IF(juveniles!BB33&gt;0,juveniles!BB33,"")</f>
        <v/>
      </c>
      <c r="AC28" s="108" t="str">
        <f>IF(juveniles!BB34&gt;0,juveniles!BB34,"")</f>
        <v/>
      </c>
    </row>
    <row r="29" spans="1:29" ht="25.5" x14ac:dyDescent="0.2">
      <c r="A29" s="63" t="str">
        <f t="shared" si="1"/>
        <v>Echiniscus scabrocirrosus</v>
      </c>
      <c r="B29" s="79" t="str">
        <f t="shared" si="1"/>
        <v>ZA.431</v>
      </c>
      <c r="C29" s="99">
        <f>juveniles!BD1</f>
        <v>28</v>
      </c>
      <c r="D29" s="100" t="str">
        <f>IF(juveniles!BD3&gt;0,juveniles!BD3,"")</f>
        <v/>
      </c>
      <c r="E29" s="109" t="str">
        <f>IF(juveniles!BD4&gt;0,juveniles!BD4,"")</f>
        <v/>
      </c>
      <c r="F29" s="109" t="str">
        <f>IF(juveniles!BD6&gt;0,juveniles!BD6,"")</f>
        <v/>
      </c>
      <c r="G29" s="109" t="str">
        <f>IF(juveniles!BD7&gt;0,juveniles!BD7,"")</f>
        <v/>
      </c>
      <c r="H29" s="109" t="str">
        <f>IF(juveniles!BD8&gt;0,juveniles!BD8,"")</f>
        <v/>
      </c>
      <c r="I29" s="109" t="str">
        <f>IF(juveniles!BD9&gt;0,juveniles!BD9,"")</f>
        <v/>
      </c>
      <c r="J29" s="109" t="str">
        <f>IF(juveniles!BD10&gt;0,juveniles!BD10,"")</f>
        <v/>
      </c>
      <c r="K29" s="108" t="str">
        <f>IF(juveniles!BD11&gt;0,juveniles!BD11,"")</f>
        <v/>
      </c>
      <c r="L29" s="109" t="str">
        <f>IF(juveniles!BD13&gt;0,juveniles!BD13,"")</f>
        <v/>
      </c>
      <c r="M29" s="109" t="str">
        <f>IF(juveniles!BD14&gt;0,juveniles!BD14,"")</f>
        <v/>
      </c>
      <c r="N29" s="109" t="str">
        <f>IF(juveniles!BD15&gt;0,juveniles!BD15,"")</f>
        <v/>
      </c>
      <c r="O29" s="109" t="str">
        <f>IF(juveniles!BD16&gt;0,juveniles!BD16,"")</f>
        <v/>
      </c>
      <c r="P29" s="109" t="str">
        <f>IF(juveniles!BD17&gt;0,juveniles!BD17,"")</f>
        <v/>
      </c>
      <c r="Q29" s="109" t="str">
        <f>IF(juveniles!BD18&gt;0,juveniles!BD18,"")</f>
        <v/>
      </c>
      <c r="R29" s="109" t="str">
        <f>IF(juveniles!BD20&gt;0,juveniles!BD20,"")</f>
        <v/>
      </c>
      <c r="S29" s="109" t="str">
        <f>IF(juveniles!BD21&gt;0,juveniles!BD21,"")</f>
        <v/>
      </c>
      <c r="T29" s="108" t="str">
        <f>IF(juveniles!BD22&gt;0,juveniles!BD22,"")</f>
        <v/>
      </c>
      <c r="U29" s="109" t="str">
        <f>IF(juveniles!BD24&gt;0,juveniles!BD24,"")</f>
        <v/>
      </c>
      <c r="V29" s="109" t="str">
        <f>IF(juveniles!BD25&gt;0,juveniles!BD25,"")</f>
        <v/>
      </c>
      <c r="W29" s="108" t="str">
        <f>IF(juveniles!BD26&gt;0,juveniles!BD26,"")</f>
        <v/>
      </c>
      <c r="X29" s="109" t="str">
        <f>IF(juveniles!BD28&gt;0,juveniles!BD28,"")</f>
        <v/>
      </c>
      <c r="Y29" s="107" t="str">
        <f>IF(juveniles!BD29&gt;0,juveniles!BD29,"")</f>
        <v/>
      </c>
      <c r="Z29" s="108" t="str">
        <f>IF(juveniles!BD30&gt;0,juveniles!BD30,"")</f>
        <v/>
      </c>
      <c r="AA29" s="107" t="str">
        <f>IF(juveniles!BD32&gt;0,juveniles!BD32,"")</f>
        <v/>
      </c>
      <c r="AB29" s="107" t="str">
        <f>IF(juveniles!BD33&gt;0,juveniles!BD33,"")</f>
        <v/>
      </c>
      <c r="AC29" s="108" t="str">
        <f>IF(juveniles!BD34&gt;0,juveniles!BD34,"")</f>
        <v/>
      </c>
    </row>
    <row r="30" spans="1:29" ht="25.5" x14ac:dyDescent="0.2">
      <c r="A30" s="63" t="str">
        <f t="shared" si="1"/>
        <v>Echiniscus scabrocirrosus</v>
      </c>
      <c r="B30" s="79" t="str">
        <f t="shared" si="1"/>
        <v>ZA.431</v>
      </c>
      <c r="C30" s="99">
        <f>juveniles!BF1</f>
        <v>29</v>
      </c>
      <c r="D30" s="100" t="str">
        <f>IF(juveniles!BF3&gt;0,juveniles!BF3,"")</f>
        <v/>
      </c>
      <c r="E30" s="109" t="str">
        <f>IF(juveniles!BF4&gt;0,juveniles!BF4,"")</f>
        <v/>
      </c>
      <c r="F30" s="109" t="str">
        <f>IF(juveniles!BF6&gt;0,juveniles!BF6,"")</f>
        <v/>
      </c>
      <c r="G30" s="109" t="str">
        <f>IF(juveniles!BF7&gt;0,juveniles!BF7,"")</f>
        <v/>
      </c>
      <c r="H30" s="109" t="str">
        <f>IF(juveniles!BF8&gt;0,juveniles!BF8,"")</f>
        <v/>
      </c>
      <c r="I30" s="109" t="str">
        <f>IF(juveniles!BF9&gt;0,juveniles!BF9,"")</f>
        <v/>
      </c>
      <c r="J30" s="109" t="str">
        <f>IF(juveniles!BF10&gt;0,juveniles!BF10,"")</f>
        <v/>
      </c>
      <c r="K30" s="108" t="str">
        <f>IF(juveniles!BF11&gt;0,juveniles!BF11,"")</f>
        <v/>
      </c>
      <c r="L30" s="109" t="str">
        <f>IF(juveniles!BF13&gt;0,juveniles!BF13,"")</f>
        <v/>
      </c>
      <c r="M30" s="109" t="str">
        <f>IF(juveniles!BF14&gt;0,juveniles!BF14,"")</f>
        <v/>
      </c>
      <c r="N30" s="109" t="str">
        <f>IF(juveniles!BF15&gt;0,juveniles!BF15,"")</f>
        <v/>
      </c>
      <c r="O30" s="109" t="str">
        <f>IF(juveniles!BF16&gt;0,juveniles!BF16,"")</f>
        <v/>
      </c>
      <c r="P30" s="109" t="str">
        <f>IF(juveniles!BF17&gt;0,juveniles!BF17,"")</f>
        <v/>
      </c>
      <c r="Q30" s="109" t="str">
        <f>IF(juveniles!BF18&gt;0,juveniles!BF18,"")</f>
        <v/>
      </c>
      <c r="R30" s="109" t="str">
        <f>IF(juveniles!BF20&gt;0,juveniles!BF20,"")</f>
        <v/>
      </c>
      <c r="S30" s="109" t="str">
        <f>IF(juveniles!BF21&gt;0,juveniles!BF21,"")</f>
        <v/>
      </c>
      <c r="T30" s="108" t="str">
        <f>IF(juveniles!BF22&gt;0,juveniles!BF22,"")</f>
        <v/>
      </c>
      <c r="U30" s="109" t="str">
        <f>IF(juveniles!BF24&gt;0,juveniles!BF24,"")</f>
        <v/>
      </c>
      <c r="V30" s="109" t="str">
        <f>IF(juveniles!BF25&gt;0,juveniles!BF25,"")</f>
        <v/>
      </c>
      <c r="W30" s="108" t="str">
        <f>IF(juveniles!BF26&gt;0,juveniles!BF26,"")</f>
        <v/>
      </c>
      <c r="X30" s="109" t="str">
        <f>IF(juveniles!BF28&gt;0,juveniles!BF28,"")</f>
        <v/>
      </c>
      <c r="Y30" s="107" t="str">
        <f>IF(juveniles!BF29&gt;0,juveniles!BF29,"")</f>
        <v/>
      </c>
      <c r="Z30" s="108" t="str">
        <f>IF(juveniles!BF30&gt;0,juveniles!BF30,"")</f>
        <v/>
      </c>
      <c r="AA30" s="107" t="str">
        <f>IF(juveniles!BF32&gt;0,juveniles!BF32,"")</f>
        <v/>
      </c>
      <c r="AB30" s="107" t="str">
        <f>IF(juveniles!BF33&gt;0,juveniles!BF33,"")</f>
        <v/>
      </c>
      <c r="AC30" s="108" t="str">
        <f>IF(juveniles!BF34&gt;0,juveniles!BF34,"")</f>
        <v/>
      </c>
    </row>
    <row r="31" spans="1:29" ht="25.5" x14ac:dyDescent="0.2">
      <c r="A31" s="63" t="str">
        <f t="shared" si="1"/>
        <v>Echiniscus scabrocirrosus</v>
      </c>
      <c r="B31" s="79" t="str">
        <f t="shared" si="1"/>
        <v>ZA.431</v>
      </c>
      <c r="C31" s="99">
        <f>juveniles!BH1</f>
        <v>30</v>
      </c>
      <c r="D31" s="100" t="str">
        <f>IF(juveniles!BH3&gt;0,juveniles!BH3,"")</f>
        <v/>
      </c>
      <c r="E31" s="109" t="str">
        <f>IF(juveniles!BH4&gt;0,juveniles!BH4,"")</f>
        <v/>
      </c>
      <c r="F31" s="109" t="str">
        <f>IF(juveniles!BH6&gt;0,juveniles!BH6,"")</f>
        <v/>
      </c>
      <c r="G31" s="109" t="str">
        <f>IF(juveniles!BH7&gt;0,juveniles!BH7,"")</f>
        <v/>
      </c>
      <c r="H31" s="109" t="str">
        <f>IF(juveniles!BH8&gt;0,juveniles!BH8,"")</f>
        <v/>
      </c>
      <c r="I31" s="109" t="str">
        <f>IF(juveniles!BH9&gt;0,juveniles!BH9,"")</f>
        <v/>
      </c>
      <c r="J31" s="109" t="str">
        <f>IF(juveniles!BH10&gt;0,juveniles!BH10,"")</f>
        <v/>
      </c>
      <c r="K31" s="108" t="str">
        <f>IF(juveniles!BH11&gt;0,juveniles!BH11,"")</f>
        <v/>
      </c>
      <c r="L31" s="109" t="str">
        <f>IF(juveniles!BH13&gt;0,juveniles!BH13,"")</f>
        <v/>
      </c>
      <c r="M31" s="109" t="str">
        <f>IF(juveniles!BH14&gt;0,juveniles!BH14,"")</f>
        <v/>
      </c>
      <c r="N31" s="109" t="str">
        <f>IF(juveniles!BH15&gt;0,juveniles!BH15,"")</f>
        <v/>
      </c>
      <c r="O31" s="109" t="str">
        <f>IF(juveniles!BH16&gt;0,juveniles!BH16,"")</f>
        <v/>
      </c>
      <c r="P31" s="109" t="str">
        <f>IF(juveniles!BH17&gt;0,juveniles!BH17,"")</f>
        <v/>
      </c>
      <c r="Q31" s="109" t="str">
        <f>IF(juveniles!BH18&gt;0,juveniles!BH18,"")</f>
        <v/>
      </c>
      <c r="R31" s="109" t="str">
        <f>IF(juveniles!BH20&gt;0,juveniles!BH20,"")</f>
        <v/>
      </c>
      <c r="S31" s="109" t="str">
        <f>IF(juveniles!BH21&gt;0,juveniles!BH21,"")</f>
        <v/>
      </c>
      <c r="T31" s="108" t="str">
        <f>IF(juveniles!BH22&gt;0,juveniles!BH22,"")</f>
        <v/>
      </c>
      <c r="U31" s="109" t="str">
        <f>IF(juveniles!BH24&gt;0,juveniles!BH24,"")</f>
        <v/>
      </c>
      <c r="V31" s="109" t="str">
        <f>IF(juveniles!BH25&gt;0,juveniles!BH25,"")</f>
        <v/>
      </c>
      <c r="W31" s="108" t="str">
        <f>IF(juveniles!BH26&gt;0,juveniles!BH26,"")</f>
        <v/>
      </c>
      <c r="X31" s="109" t="str">
        <f>IF(juveniles!BH28&gt;0,juveniles!BH28,"")</f>
        <v/>
      </c>
      <c r="Y31" s="107" t="str">
        <f>IF(juveniles!BH29&gt;0,juveniles!BH29,"")</f>
        <v/>
      </c>
      <c r="Z31" s="108" t="str">
        <f>IF(juveniles!BH30&gt;0,juveniles!BH30,"")</f>
        <v/>
      </c>
      <c r="AA31" s="107" t="str">
        <f>IF(juveniles!BH32&gt;0,juveniles!BH32,"")</f>
        <v/>
      </c>
      <c r="AB31" s="107" t="str">
        <f>IF(juveniles!BH33&gt;0,juveniles!BH33,"")</f>
        <v/>
      </c>
      <c r="AC31" s="108" t="str">
        <f>IF(juveniles!BH34&gt;0,juveniles!BH34,"")</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V31"/>
  <sheetViews>
    <sheetView zoomScaleNormal="100" workbookViewId="0">
      <pane xSplit="3" ySplit="1" topLeftCell="D2" activePane="bottomRight" state="frozen"/>
      <selection pane="topRight"/>
      <selection pane="bottomLeft"/>
      <selection pane="bottomRight" activeCell="H8" sqref="H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49</v>
      </c>
      <c r="B1" s="81" t="s">
        <v>50</v>
      </c>
      <c r="C1" s="67" t="s">
        <v>34</v>
      </c>
      <c r="D1" s="82" t="s">
        <v>4</v>
      </c>
      <c r="E1" s="82" t="s">
        <v>35</v>
      </c>
      <c r="F1" s="82" t="s">
        <v>36</v>
      </c>
      <c r="G1" s="82" t="s">
        <v>37</v>
      </c>
      <c r="H1" s="82" t="s">
        <v>38</v>
      </c>
      <c r="I1" s="82" t="s">
        <v>39</v>
      </c>
      <c r="J1" s="82" t="s">
        <v>62</v>
      </c>
      <c r="K1" s="82" t="s">
        <v>64</v>
      </c>
      <c r="L1" s="82" t="s">
        <v>63</v>
      </c>
      <c r="M1" s="82" t="s">
        <v>5</v>
      </c>
      <c r="N1" s="82" t="s">
        <v>6</v>
      </c>
      <c r="O1" s="82" t="s">
        <v>51</v>
      </c>
      <c r="P1" s="82" t="s">
        <v>52</v>
      </c>
      <c r="Q1" s="82" t="s">
        <v>53</v>
      </c>
      <c r="R1" s="82" t="s">
        <v>54</v>
      </c>
      <c r="S1" s="82" t="s">
        <v>55</v>
      </c>
      <c r="T1" s="82" t="s">
        <v>56</v>
      </c>
      <c r="U1" s="82" t="s">
        <v>57</v>
      </c>
      <c r="V1" s="82" t="s">
        <v>58</v>
      </c>
    </row>
    <row r="2" spans="1:22" ht="25.5" x14ac:dyDescent="0.2">
      <c r="A2" s="63" t="str">
        <f>'juveniles_stats (μm)'!A$2</f>
        <v>Echiniscus scabrocirrosus</v>
      </c>
      <c r="B2" s="78" t="str">
        <f>'juveniles_stats (μm)'!B$2</f>
        <v>ZA.431</v>
      </c>
      <c r="C2" s="99">
        <f>juveniles!B1</f>
        <v>1</v>
      </c>
      <c r="D2" s="101">
        <f>IF(juveniles!C3&gt;0,juveniles!C3,"")</f>
        <v>541.63179916317995</v>
      </c>
      <c r="E2" s="110">
        <f>IF(juveniles!C6&gt;0,juveniles!C6,"")</f>
        <v>18.200836820083683</v>
      </c>
      <c r="F2" s="110">
        <f>IF(juveniles!C7&gt;0,juveniles!C7,"")</f>
        <v>15.690376569037658</v>
      </c>
      <c r="G2" s="110">
        <f>IF(juveniles!C8&gt;0,juveniles!C8,"")</f>
        <v>29.916317991631804</v>
      </c>
      <c r="H2" s="110">
        <f>IF(juveniles!C9&gt;0,juveniles!C9,"")</f>
        <v>11.297071129707115</v>
      </c>
      <c r="I2" s="110">
        <f>IF(juveniles!C10&gt;0,juveniles!C10,"")</f>
        <v>78.451882845188294</v>
      </c>
      <c r="J2" s="110">
        <f>IF(juveniles!C13&gt;0,juveniles!C13,"")</f>
        <v>202.30125523012555</v>
      </c>
      <c r="K2" s="110" t="str">
        <f>IF(juveniles!C14&gt;0,juveniles!C14,"")</f>
        <v/>
      </c>
      <c r="L2" s="110" t="str">
        <f>IF(juveniles!C15&gt;0,juveniles!C15,"")</f>
        <v/>
      </c>
      <c r="M2" s="110">
        <f>IF(juveniles!C16&gt;0,juveniles!C16,"")</f>
        <v>3.9748953974895396</v>
      </c>
      <c r="N2" s="110">
        <f>IF(juveniles!C17&gt;0,juveniles!C17,"")</f>
        <v>6.2761506276150625</v>
      </c>
      <c r="O2" s="110">
        <f>IF(juveniles!C20&gt;0,juveniles!C20,"")</f>
        <v>29.707112970711297</v>
      </c>
      <c r="P2" s="110">
        <f>IF(juveniles!C21&gt;0,juveniles!C21,"")</f>
        <v>5.8577405857740583</v>
      </c>
      <c r="Q2" s="110">
        <f>IF(juveniles!C24&gt;0,juveniles!C24,"")</f>
        <v>28.870292887029294</v>
      </c>
      <c r="R2" s="110">
        <f>IF(juveniles!C25&gt;0,juveniles!C25,"")</f>
        <v>6.485355648535565</v>
      </c>
      <c r="S2" s="110">
        <f>IF(juveniles!C28&gt;0,juveniles!C28,"")</f>
        <v>28.661087866108787</v>
      </c>
      <c r="T2" s="111">
        <f>IF(juveniles!C29&gt;0,juveniles!C29,"")</f>
        <v>5.2301255230125525</v>
      </c>
      <c r="U2" s="111">
        <f>IF(juveniles!C32&gt;0,juveniles!C32,"")</f>
        <v>30.962343096234314</v>
      </c>
      <c r="V2" s="111">
        <f>IF(juveniles!C33&gt;0,juveniles!C33,"")</f>
        <v>7.1129707112970717</v>
      </c>
    </row>
    <row r="3" spans="1:22" ht="25.5" x14ac:dyDescent="0.2">
      <c r="A3" s="63" t="str">
        <f>'juveniles_stats (μm)'!A$2</f>
        <v>Echiniscus scabrocirrosus</v>
      </c>
      <c r="B3" s="78" t="str">
        <f>'juveniles_stats (μm)'!B$2</f>
        <v>ZA.431</v>
      </c>
      <c r="C3" s="99">
        <f>juveniles!D1</f>
        <v>2</v>
      </c>
      <c r="D3" s="101">
        <f>IF(juveniles!E3&gt;0,juveniles!E3,"")</f>
        <v>561.3305613305613</v>
      </c>
      <c r="E3" s="111">
        <f>IF(juveniles!E6&gt;0,juveniles!E6,"")</f>
        <v>24.948024948024948</v>
      </c>
      <c r="F3" s="111">
        <f>IF(juveniles!E7&gt;0,juveniles!E7,"")</f>
        <v>17.67151767151767</v>
      </c>
      <c r="G3" s="111">
        <f>IF(juveniles!E8&gt;0,juveniles!E8,"")</f>
        <v>30.353430353430351</v>
      </c>
      <c r="H3" s="111">
        <f>IF(juveniles!E9&gt;0,juveniles!E9,"")</f>
        <v>12.68191268191268</v>
      </c>
      <c r="I3" s="111">
        <f>IF(juveniles!E10&gt;0,juveniles!E10,"")</f>
        <v>83.367983367983371</v>
      </c>
      <c r="J3" s="111" t="str">
        <f>IF(juveniles!E13&gt;0,juveniles!E13,"")</f>
        <v/>
      </c>
      <c r="K3" s="111">
        <f>IF(juveniles!E14&gt;0,juveniles!E14,"")</f>
        <v>122.03742203742205</v>
      </c>
      <c r="L3" s="111" t="str">
        <f>IF(juveniles!E15&gt;0,juveniles!E15,"")</f>
        <v/>
      </c>
      <c r="M3" s="111">
        <f>IF(juveniles!E16&gt;0,juveniles!E16,"")</f>
        <v>6.2370062370062369</v>
      </c>
      <c r="N3" s="111">
        <f>IF(juveniles!E17&gt;0,juveniles!E17,"")</f>
        <v>7.2765072765072771</v>
      </c>
      <c r="O3" s="111">
        <f>IF(juveniles!E20&gt;0,juveniles!E20,"")</f>
        <v>28.482328482328477</v>
      </c>
      <c r="P3" s="111">
        <f>IF(juveniles!E21&gt;0,juveniles!E21,"")</f>
        <v>6.0291060291060283</v>
      </c>
      <c r="Q3" s="111">
        <f>IF(juveniles!E24&gt;0,juveniles!E24,"")</f>
        <v>27.23492723492723</v>
      </c>
      <c r="R3" s="111">
        <f>IF(juveniles!E25&gt;0,juveniles!E25,"")</f>
        <v>6.2370062370062369</v>
      </c>
      <c r="S3" s="111">
        <f>IF(juveniles!E28&gt;0,juveniles!E28,"")</f>
        <v>29.106029106029109</v>
      </c>
      <c r="T3" s="111">
        <f>IF(juveniles!E29&gt;0,juveniles!E29,"")</f>
        <v>6.6528066528066532</v>
      </c>
      <c r="U3" s="111">
        <f>IF(juveniles!E32&gt;0,juveniles!E32,"")</f>
        <v>33.264033264033259</v>
      </c>
      <c r="V3" s="111">
        <f>IF(juveniles!E33&gt;0,juveniles!E33,"")</f>
        <v>7.6923076923076925</v>
      </c>
    </row>
    <row r="4" spans="1:22" ht="25.5" x14ac:dyDescent="0.2">
      <c r="A4" s="63" t="str">
        <f>'juveniles_stats (μm)'!A$2</f>
        <v>Echiniscus scabrocirrosus</v>
      </c>
      <c r="B4" s="78" t="str">
        <f>'juveniles_stats (μm)'!B$2</f>
        <v>ZA.431</v>
      </c>
      <c r="C4" s="99">
        <f>juveniles!F1</f>
        <v>3</v>
      </c>
      <c r="D4" s="101">
        <f>IF(juveniles!G3&gt;0,juveniles!G3,"")</f>
        <v>614.69933184855233</v>
      </c>
      <c r="E4" s="111">
        <f>IF(juveniles!G6&gt;0,juveniles!G6,"")</f>
        <v>18.48552338530067</v>
      </c>
      <c r="F4" s="111">
        <f>IF(juveniles!G7&gt;0,juveniles!G7,"")</f>
        <v>18.262806236080177</v>
      </c>
      <c r="G4" s="111">
        <f>IF(juveniles!G8&gt;0,juveniles!G8,"")</f>
        <v>24.721603563474385</v>
      </c>
      <c r="H4" s="111">
        <f>IF(juveniles!G9&gt;0,juveniles!G9,"")</f>
        <v>11.581291759465479</v>
      </c>
      <c r="I4" s="111">
        <f>IF(juveniles!G10&gt;0,juveniles!G10,"")</f>
        <v>64.587973273942097</v>
      </c>
      <c r="J4" s="111" t="str">
        <f>IF(juveniles!G13&gt;0,juveniles!G13,"")</f>
        <v/>
      </c>
      <c r="K4" s="111">
        <f>IF(juveniles!G14&gt;0,juveniles!G14,"")</f>
        <v>110.02227171492206</v>
      </c>
      <c r="L4" s="111">
        <f>IF(juveniles!G15&gt;0,juveniles!G15,"")</f>
        <v>275.72383073496655</v>
      </c>
      <c r="M4" s="111">
        <f>IF(juveniles!G16&gt;0,juveniles!G16,"")</f>
        <v>5.7906458797327396</v>
      </c>
      <c r="N4" s="111">
        <f>IF(juveniles!G17&gt;0,juveniles!G17,"")</f>
        <v>7.5723830734966597</v>
      </c>
      <c r="O4" s="111">
        <f>IF(juveniles!G20&gt;0,juveniles!G20,"")</f>
        <v>31.848552338530066</v>
      </c>
      <c r="P4" s="111">
        <f>IF(juveniles!G21&gt;0,juveniles!G21,"")</f>
        <v>6.9042316258351901</v>
      </c>
      <c r="Q4" s="111">
        <f>IF(juveniles!G24&gt;0,juveniles!G24,"")</f>
        <v>30.957683741648108</v>
      </c>
      <c r="R4" s="111">
        <f>IF(juveniles!G25&gt;0,juveniles!G25,"")</f>
        <v>6.01336302895323</v>
      </c>
      <c r="S4" s="111">
        <f>IF(juveniles!G28&gt;0,juveniles!G28,"")</f>
        <v>29.84409799554566</v>
      </c>
      <c r="T4" s="111">
        <f>IF(juveniles!G29&gt;0,juveniles!G29,"")</f>
        <v>6.6815144766146997</v>
      </c>
      <c r="U4" s="111">
        <f>IF(juveniles!G32&gt;0,juveniles!G32,"")</f>
        <v>36.302895322939868</v>
      </c>
      <c r="V4" s="111">
        <f>IF(juveniles!G33&gt;0,juveniles!G33,"")</f>
        <v>7.3496659242761693</v>
      </c>
    </row>
    <row r="5" spans="1:22" ht="25.5" x14ac:dyDescent="0.2">
      <c r="A5" s="63" t="str">
        <f>'juveniles_stats (μm)'!A$2</f>
        <v>Echiniscus scabrocirrosus</v>
      </c>
      <c r="B5" s="78" t="str">
        <f>'juveniles_stats (μm)'!B$2</f>
        <v>ZA.431</v>
      </c>
      <c r="C5" s="99">
        <f>juveniles!H1</f>
        <v>4</v>
      </c>
      <c r="D5" s="101">
        <f>IF(juveniles!I3&gt;0,juveniles!I3,"")</f>
        <v>525.27881040892203</v>
      </c>
      <c r="E5" s="111">
        <f>IF(juveniles!I6&gt;0,juveniles!I6,"")</f>
        <v>27.323420074349443</v>
      </c>
      <c r="F5" s="111">
        <f>IF(juveniles!I7&gt;0,juveniles!I7,"")</f>
        <v>20.074349442379187</v>
      </c>
      <c r="G5" s="111">
        <f>IF(juveniles!I8&gt;0,juveniles!I8,"")</f>
        <v>34.758364312267659</v>
      </c>
      <c r="H5" s="111">
        <f>IF(juveniles!I9&gt;0,juveniles!I9,"")</f>
        <v>11.152416356877325</v>
      </c>
      <c r="I5" s="111" t="str">
        <f>IF(juveniles!I10&gt;0,juveniles!I10,"")</f>
        <v/>
      </c>
      <c r="J5" s="111">
        <f>IF(juveniles!I13&gt;0,juveniles!I13,"")</f>
        <v>218.58736059479554</v>
      </c>
      <c r="K5" s="111">
        <f>IF(juveniles!I14&gt;0,juveniles!I14,"")</f>
        <v>123.4200743494424</v>
      </c>
      <c r="L5" s="111" t="str">
        <f>IF(juveniles!I15&gt;0,juveniles!I15,"")</f>
        <v/>
      </c>
      <c r="M5" s="111">
        <f>IF(juveniles!I16&gt;0,juveniles!I16,"")</f>
        <v>4.4609665427509295</v>
      </c>
      <c r="N5" s="111" t="str">
        <f>IF(juveniles!I17&gt;0,juveniles!I17,"")</f>
        <v/>
      </c>
      <c r="O5" s="111">
        <f>IF(juveniles!I20&gt;0,juveniles!I20,"")</f>
        <v>26.394052044609666</v>
      </c>
      <c r="P5" s="111">
        <f>IF(juveniles!I21&gt;0,juveniles!I21,"")</f>
        <v>6.6914498141263952</v>
      </c>
      <c r="Q5" s="111">
        <f>IF(juveniles!I24&gt;0,juveniles!I24,"")</f>
        <v>26.579925650557623</v>
      </c>
      <c r="R5" s="111">
        <f>IF(juveniles!I25&gt;0,juveniles!I25,"")</f>
        <v>5.3903345724907066</v>
      </c>
      <c r="S5" s="111">
        <f>IF(juveniles!I28&gt;0,juveniles!I28,"")</f>
        <v>27.881040892193308</v>
      </c>
      <c r="T5" s="111">
        <f>IF(juveniles!I29&gt;0,juveniles!I29,"")</f>
        <v>5.3903345724907066</v>
      </c>
      <c r="U5" s="111">
        <f>IF(juveniles!I32&gt;0,juveniles!I32,"")</f>
        <v>30.483271375464682</v>
      </c>
      <c r="V5" s="111">
        <f>IF(juveniles!I33&gt;0,juveniles!I33,"")</f>
        <v>6.8773234200743509</v>
      </c>
    </row>
    <row r="6" spans="1:22" ht="25.5" x14ac:dyDescent="0.2">
      <c r="A6" s="63" t="str">
        <f>'juveniles_stats (μm)'!A$2</f>
        <v>Echiniscus scabrocirrosus</v>
      </c>
      <c r="B6" s="78" t="str">
        <f>'juveniles_stats (μm)'!B$2</f>
        <v>ZA.431</v>
      </c>
      <c r="C6" s="99">
        <f>juveniles!J1</f>
        <v>5</v>
      </c>
      <c r="D6" s="101">
        <f>IF(juveniles!K3&gt;0,juveniles!K3,"")</f>
        <v>623.50230414746545</v>
      </c>
      <c r="E6" s="111" t="str">
        <f>IF(juveniles!K6&gt;0,juveniles!K6,"")</f>
        <v/>
      </c>
      <c r="F6" s="111">
        <f>IF(juveniles!K7&gt;0,juveniles!K7,"")</f>
        <v>18.202764976958527</v>
      </c>
      <c r="G6" s="111">
        <f>IF(juveniles!K8&gt;0,juveniles!K8,"")</f>
        <v>32.258064516129032</v>
      </c>
      <c r="H6" s="111">
        <f>IF(juveniles!K9&gt;0,juveniles!K9,"")</f>
        <v>13.133640552995393</v>
      </c>
      <c r="I6" s="111">
        <f>IF(juveniles!K10&gt;0,juveniles!K10,"")</f>
        <v>86.635944700460826</v>
      </c>
      <c r="J6" s="111">
        <f>IF(juveniles!K13&gt;0,juveniles!K13,"")</f>
        <v>205.06912442396313</v>
      </c>
      <c r="K6" s="111">
        <f>IF(juveniles!K14&gt;0,juveniles!K14,"")</f>
        <v>193.31797235023043</v>
      </c>
      <c r="L6" s="111">
        <f>IF(juveniles!K15&gt;0,juveniles!K15,"")</f>
        <v>326.95852534562215</v>
      </c>
      <c r="M6" s="111">
        <f>IF(juveniles!K16&gt;0,juveniles!K16,"")</f>
        <v>4.838709677419355</v>
      </c>
      <c r="N6" s="111">
        <f>IF(juveniles!K17&gt;0,juveniles!K17,"")</f>
        <v>8.7557603686635943</v>
      </c>
      <c r="O6" s="111">
        <f>IF(juveniles!K20&gt;0,juveniles!K20,"")</f>
        <v>30.64516129032258</v>
      </c>
      <c r="P6" s="111">
        <f>IF(juveniles!K21&gt;0,juveniles!K21,"")</f>
        <v>6.9124423963133648</v>
      </c>
      <c r="Q6" s="111">
        <f>IF(juveniles!K24&gt;0,juveniles!K24,"")</f>
        <v>32.258064516129032</v>
      </c>
      <c r="R6" s="111">
        <f>IF(juveniles!K25&gt;0,juveniles!K25,"")</f>
        <v>6.6820276497695854</v>
      </c>
      <c r="S6" s="111">
        <f>IF(juveniles!K28&gt;0,juveniles!K28,"")</f>
        <v>31.566820276497698</v>
      </c>
      <c r="T6" s="111">
        <f>IF(juveniles!K29&gt;0,juveniles!K29,"")</f>
        <v>6.4516129032258061</v>
      </c>
      <c r="U6" s="111">
        <f>IF(juveniles!K32&gt;0,juveniles!K32,"")</f>
        <v>36.175115207373274</v>
      </c>
      <c r="V6" s="111">
        <f>IF(juveniles!K33&gt;0,juveniles!K33,"")</f>
        <v>8.9861751152073737</v>
      </c>
    </row>
    <row r="7" spans="1:22" ht="25.5" x14ac:dyDescent="0.2">
      <c r="A7" s="63" t="str">
        <f>'juveniles_stats (μm)'!A$2</f>
        <v>Echiniscus scabrocirrosus</v>
      </c>
      <c r="B7" s="78" t="str">
        <f>'juveniles_stats (μm)'!B$2</f>
        <v>ZA.431</v>
      </c>
      <c r="C7" s="99">
        <f>juveniles!L1</f>
        <v>6</v>
      </c>
      <c r="D7" s="101" t="str">
        <f>IF(juveniles!M3&gt;0,juveniles!M3,"")</f>
        <v/>
      </c>
      <c r="E7" s="111" t="str">
        <f>IF(juveniles!M6&gt;0,juveniles!M6,"")</f>
        <v/>
      </c>
      <c r="F7" s="111" t="str">
        <f>IF(juveniles!M7&gt;0,juveniles!M7,"")</f>
        <v/>
      </c>
      <c r="G7" s="111" t="str">
        <f>IF(juveniles!M8&gt;0,juveniles!M8,"")</f>
        <v/>
      </c>
      <c r="H7" s="111" t="str">
        <f>IF(juveniles!M9&gt;0,juveniles!M9,"")</f>
        <v/>
      </c>
      <c r="I7" s="111" t="str">
        <f>IF(juveniles!M10&gt;0,juveniles!M10,"")</f>
        <v/>
      </c>
      <c r="J7" s="111" t="str">
        <f>IF(juveniles!M13&gt;0,juveniles!M13,"")</f>
        <v/>
      </c>
      <c r="K7" s="111" t="str">
        <f>IF(juveniles!M14&gt;0,juveniles!M14,"")</f>
        <v/>
      </c>
      <c r="L7" s="111" t="str">
        <f>IF(juveniles!M15&gt;0,juveniles!M15,"")</f>
        <v/>
      </c>
      <c r="M7" s="111" t="str">
        <f>IF(juveniles!M16&gt;0,juveniles!M16,"")</f>
        <v/>
      </c>
      <c r="N7" s="111" t="str">
        <f>IF(juveniles!M17&gt;0,juveniles!M17,"")</f>
        <v/>
      </c>
      <c r="O7" s="111" t="str">
        <f>IF(juveniles!M20&gt;0,juveniles!M20,"")</f>
        <v/>
      </c>
      <c r="P7" s="111" t="str">
        <f>IF(juveniles!M21&gt;0,juveniles!M21,"")</f>
        <v/>
      </c>
      <c r="Q7" s="111" t="str">
        <f>IF(juveniles!M24&gt;0,juveniles!M24,"")</f>
        <v/>
      </c>
      <c r="R7" s="111" t="str">
        <f>IF(juveniles!M25&gt;0,juveniles!M25,"")</f>
        <v/>
      </c>
      <c r="S7" s="111" t="str">
        <f>IF(juveniles!M28&gt;0,juveniles!M28,"")</f>
        <v/>
      </c>
      <c r="T7" s="111" t="str">
        <f>IF(juveniles!M29&gt;0,juveniles!M29,"")</f>
        <v/>
      </c>
      <c r="U7" s="111" t="str">
        <f>IF(juveniles!M32&gt;0,juveniles!M32,"")</f>
        <v/>
      </c>
      <c r="V7" s="111" t="str">
        <f>IF(juveniles!M33&gt;0,juveniles!M33,"")</f>
        <v/>
      </c>
    </row>
    <row r="8" spans="1:22" ht="25.5" x14ac:dyDescent="0.2">
      <c r="A8" s="63" t="str">
        <f>'juveniles_stats (μm)'!A$2</f>
        <v>Echiniscus scabrocirrosus</v>
      </c>
      <c r="B8" s="78" t="str">
        <f>'juveniles_stats (μm)'!B$2</f>
        <v>ZA.431</v>
      </c>
      <c r="C8" s="99">
        <f>juveniles!N1</f>
        <v>7</v>
      </c>
      <c r="D8" s="101" t="str">
        <f>IF(juveniles!O3&gt;0,juveniles!O3,"")</f>
        <v/>
      </c>
      <c r="E8" s="111" t="str">
        <f>IF(juveniles!O6&gt;0,juveniles!O6,"")</f>
        <v/>
      </c>
      <c r="F8" s="111" t="str">
        <f>IF(juveniles!O7&gt;0,juveniles!O7,"")</f>
        <v/>
      </c>
      <c r="G8" s="111" t="str">
        <f>IF(juveniles!O8&gt;0,juveniles!O8,"")</f>
        <v/>
      </c>
      <c r="H8" s="111" t="str">
        <f>IF(juveniles!O9&gt;0,juveniles!O9,"")</f>
        <v/>
      </c>
      <c r="I8" s="111" t="str">
        <f>IF(juveniles!O10&gt;0,juveniles!O10,"")</f>
        <v/>
      </c>
      <c r="J8" s="111" t="str">
        <f>IF(juveniles!O13&gt;0,juveniles!O13,"")</f>
        <v/>
      </c>
      <c r="K8" s="111" t="str">
        <f>IF(juveniles!O14&gt;0,juveniles!O14,"")</f>
        <v/>
      </c>
      <c r="L8" s="111" t="str">
        <f>IF(juveniles!O15&gt;0,juveniles!O15,"")</f>
        <v/>
      </c>
      <c r="M8" s="111" t="str">
        <f>IF(juveniles!O16&gt;0,juveniles!O16,"")</f>
        <v/>
      </c>
      <c r="N8" s="111" t="str">
        <f>IF(juveniles!O17&gt;0,juveniles!O17,"")</f>
        <v/>
      </c>
      <c r="O8" s="111" t="str">
        <f>IF(juveniles!O20&gt;0,juveniles!O20,"")</f>
        <v/>
      </c>
      <c r="P8" s="111" t="str">
        <f>IF(juveniles!O21&gt;0,juveniles!O21,"")</f>
        <v/>
      </c>
      <c r="Q8" s="111" t="str">
        <f>IF(juveniles!O24&gt;0,juveniles!O24,"")</f>
        <v/>
      </c>
      <c r="R8" s="111" t="str">
        <f>IF(juveniles!O25&gt;0,juveniles!O25,"")</f>
        <v/>
      </c>
      <c r="S8" s="111" t="str">
        <f>IF(juveniles!O28&gt;0,juveniles!O28,"")</f>
        <v/>
      </c>
      <c r="T8" s="111" t="str">
        <f>IF(juveniles!O29&gt;0,juveniles!O29,"")</f>
        <v/>
      </c>
      <c r="U8" s="111" t="str">
        <f>IF(juveniles!O32&gt;0,juveniles!O32,"")</f>
        <v/>
      </c>
      <c r="V8" s="111" t="str">
        <f>IF(juveniles!O33&gt;0,juveniles!O33,"")</f>
        <v/>
      </c>
    </row>
    <row r="9" spans="1:22" ht="25.5" x14ac:dyDescent="0.2">
      <c r="A9" s="63" t="str">
        <f>'juveniles_stats (μm)'!A$2</f>
        <v>Echiniscus scabrocirrosus</v>
      </c>
      <c r="B9" s="78" t="str">
        <f>'juveniles_stats (μm)'!B$2</f>
        <v>ZA.431</v>
      </c>
      <c r="C9" s="99">
        <f>juveniles!P1</f>
        <v>8</v>
      </c>
      <c r="D9" s="101" t="str">
        <f>IF(juveniles!Q3&gt;0,juveniles!Q3,"")</f>
        <v/>
      </c>
      <c r="E9" s="111" t="str">
        <f>IF(juveniles!Q6&gt;0,juveniles!Q6,"")</f>
        <v/>
      </c>
      <c r="F9" s="111" t="str">
        <f>IF(juveniles!Q7&gt;0,juveniles!Q7,"")</f>
        <v/>
      </c>
      <c r="G9" s="111" t="str">
        <f>IF(juveniles!Q8&gt;0,juveniles!Q8,"")</f>
        <v/>
      </c>
      <c r="H9" s="111" t="str">
        <f>IF(juveniles!Q9&gt;0,juveniles!Q9,"")</f>
        <v/>
      </c>
      <c r="I9" s="111" t="str">
        <f>IF(juveniles!Q10&gt;0,juveniles!Q10,"")</f>
        <v/>
      </c>
      <c r="J9" s="111" t="str">
        <f>IF(juveniles!Q13&gt;0,juveniles!Q13,"")</f>
        <v/>
      </c>
      <c r="K9" s="111" t="str">
        <f>IF(juveniles!Q14&gt;0,juveniles!Q14,"")</f>
        <v/>
      </c>
      <c r="L9" s="111" t="str">
        <f>IF(juveniles!Q15&gt;0,juveniles!Q15,"")</f>
        <v/>
      </c>
      <c r="M9" s="111" t="str">
        <f>IF(juveniles!Q16&gt;0,juveniles!Q16,"")</f>
        <v/>
      </c>
      <c r="N9" s="111" t="str">
        <f>IF(juveniles!Q17&gt;0,juveniles!Q17,"")</f>
        <v/>
      </c>
      <c r="O9" s="111" t="str">
        <f>IF(juveniles!Q20&gt;0,juveniles!Q20,"")</f>
        <v/>
      </c>
      <c r="P9" s="111" t="str">
        <f>IF(juveniles!Q21&gt;0,juveniles!Q21,"")</f>
        <v/>
      </c>
      <c r="Q9" s="111" t="str">
        <f>IF(juveniles!Q24&gt;0,juveniles!Q24,"")</f>
        <v/>
      </c>
      <c r="R9" s="111" t="str">
        <f>IF(juveniles!Q25&gt;0,juveniles!Q25,"")</f>
        <v/>
      </c>
      <c r="S9" s="111" t="str">
        <f>IF(juveniles!Q28&gt;0,juveniles!Q28,"")</f>
        <v/>
      </c>
      <c r="T9" s="111" t="str">
        <f>IF(juveniles!Q29&gt;0,juveniles!Q29,"")</f>
        <v/>
      </c>
      <c r="U9" s="111" t="str">
        <f>IF(juveniles!Q32&gt;0,juveniles!Q32,"")</f>
        <v/>
      </c>
      <c r="V9" s="111" t="str">
        <f>IF(juveniles!Q33&gt;0,juveniles!Q33,"")</f>
        <v/>
      </c>
    </row>
    <row r="10" spans="1:22" ht="25.5" x14ac:dyDescent="0.2">
      <c r="A10" s="63" t="str">
        <f>'juveniles_stats (μm)'!A$2</f>
        <v>Echiniscus scabrocirrosus</v>
      </c>
      <c r="B10" s="78" t="str">
        <f>'juveniles_stats (μm)'!B$2</f>
        <v>ZA.431</v>
      </c>
      <c r="C10" s="99">
        <f>juveniles!R1</f>
        <v>9</v>
      </c>
      <c r="D10" s="101" t="str">
        <f>IF(juveniles!S3&gt;0,juveniles!S3,"")</f>
        <v/>
      </c>
      <c r="E10" s="111" t="str">
        <f>IF(juveniles!S6&gt;0,juveniles!S6,"")</f>
        <v/>
      </c>
      <c r="F10" s="111" t="str">
        <f>IF(juveniles!S7&gt;0,juveniles!S7,"")</f>
        <v/>
      </c>
      <c r="G10" s="111" t="str">
        <f>IF(juveniles!S8&gt;0,juveniles!S8,"")</f>
        <v/>
      </c>
      <c r="H10" s="111" t="str">
        <f>IF(juveniles!S9&gt;0,juveniles!S9,"")</f>
        <v/>
      </c>
      <c r="I10" s="111" t="str">
        <f>IF(juveniles!S10&gt;0,juveniles!S10,"")</f>
        <v/>
      </c>
      <c r="J10" s="111" t="str">
        <f>IF(juveniles!S13&gt;0,juveniles!S13,"")</f>
        <v/>
      </c>
      <c r="K10" s="111" t="str">
        <f>IF(juveniles!S14&gt;0,juveniles!S14,"")</f>
        <v/>
      </c>
      <c r="L10" s="111" t="str">
        <f>IF(juveniles!S15&gt;0,juveniles!S15,"")</f>
        <v/>
      </c>
      <c r="M10" s="111" t="str">
        <f>IF(juveniles!S16&gt;0,juveniles!S16,"")</f>
        <v/>
      </c>
      <c r="N10" s="111" t="str">
        <f>IF(juveniles!S17&gt;0,juveniles!S17,"")</f>
        <v/>
      </c>
      <c r="O10" s="111" t="str">
        <f>IF(juveniles!S20&gt;0,juveniles!S20,"")</f>
        <v/>
      </c>
      <c r="P10" s="111" t="str">
        <f>IF(juveniles!S21&gt;0,juveniles!S21,"")</f>
        <v/>
      </c>
      <c r="Q10" s="111" t="str">
        <f>IF(juveniles!S24&gt;0,juveniles!S24,"")</f>
        <v/>
      </c>
      <c r="R10" s="111" t="str">
        <f>IF(juveniles!S25&gt;0,juveniles!S25,"")</f>
        <v/>
      </c>
      <c r="S10" s="111" t="str">
        <f>IF(juveniles!S28&gt;0,juveniles!S28,"")</f>
        <v/>
      </c>
      <c r="T10" s="111" t="str">
        <f>IF(juveniles!S29&gt;0,juveniles!S29,"")</f>
        <v/>
      </c>
      <c r="U10" s="111" t="str">
        <f>IF(juveniles!S32&gt;0,juveniles!S32,"")</f>
        <v/>
      </c>
      <c r="V10" s="111" t="str">
        <f>IF(juveniles!S33&gt;0,juveniles!S33,"")</f>
        <v/>
      </c>
    </row>
    <row r="11" spans="1:22" ht="25.5" x14ac:dyDescent="0.2">
      <c r="A11" s="63" t="str">
        <f>'juveniles_stats (μm)'!A$2</f>
        <v>Echiniscus scabrocirrosus</v>
      </c>
      <c r="B11" s="78" t="str">
        <f>'juveniles_stats (μm)'!B$2</f>
        <v>ZA.431</v>
      </c>
      <c r="C11" s="99">
        <f>juveniles!T1</f>
        <v>10</v>
      </c>
      <c r="D11" s="101" t="str">
        <f>IF(juveniles!U3&gt;0,juveniles!U3,"")</f>
        <v/>
      </c>
      <c r="E11" s="111" t="str">
        <f>IF(juveniles!U6&gt;0,juveniles!U6,"")</f>
        <v/>
      </c>
      <c r="F11" s="111" t="str">
        <f>IF(juveniles!U7&gt;0,juveniles!U7,"")</f>
        <v/>
      </c>
      <c r="G11" s="111" t="str">
        <f>IF(juveniles!U8&gt;0,juveniles!U8,"")</f>
        <v/>
      </c>
      <c r="H11" s="111" t="str">
        <f>IF(juveniles!U9&gt;0,juveniles!U9,"")</f>
        <v/>
      </c>
      <c r="I11" s="111" t="str">
        <f>IF(juveniles!U10&gt;0,juveniles!U10,"")</f>
        <v/>
      </c>
      <c r="J11" s="111" t="str">
        <f>IF(juveniles!U13&gt;0,juveniles!U13,"")</f>
        <v/>
      </c>
      <c r="K11" s="111" t="str">
        <f>IF(juveniles!U14&gt;0,juveniles!U14,"")</f>
        <v/>
      </c>
      <c r="L11" s="111" t="str">
        <f>IF(juveniles!U15&gt;0,juveniles!U15,"")</f>
        <v/>
      </c>
      <c r="M11" s="111" t="str">
        <f>IF(juveniles!U16&gt;0,juveniles!U16,"")</f>
        <v/>
      </c>
      <c r="N11" s="111" t="str">
        <f>IF(juveniles!U17&gt;0,juveniles!U17,"")</f>
        <v/>
      </c>
      <c r="O11" s="111" t="str">
        <f>IF(juveniles!U20&gt;0,juveniles!U20,"")</f>
        <v/>
      </c>
      <c r="P11" s="111" t="str">
        <f>IF(juveniles!U21&gt;0,juveniles!U21,"")</f>
        <v/>
      </c>
      <c r="Q11" s="111" t="str">
        <f>IF(juveniles!U24&gt;0,juveniles!U24,"")</f>
        <v/>
      </c>
      <c r="R11" s="111" t="str">
        <f>IF(juveniles!U25&gt;0,juveniles!U25,"")</f>
        <v/>
      </c>
      <c r="S11" s="111" t="str">
        <f>IF(juveniles!U28&gt;0,juveniles!U28,"")</f>
        <v/>
      </c>
      <c r="T11" s="111" t="str">
        <f>IF(juveniles!U29&gt;0,juveniles!U29,"")</f>
        <v/>
      </c>
      <c r="U11" s="111" t="str">
        <f>IF(juveniles!U32&gt;0,juveniles!U32,"")</f>
        <v/>
      </c>
      <c r="V11" s="111" t="str">
        <f>IF(juveniles!U33&gt;0,juveniles!U33,"")</f>
        <v/>
      </c>
    </row>
    <row r="12" spans="1:22" ht="25.5" x14ac:dyDescent="0.2">
      <c r="A12" s="63" t="str">
        <f>'juveniles_stats (μm)'!A$2</f>
        <v>Echiniscus scabrocirrosus</v>
      </c>
      <c r="B12" s="78" t="str">
        <f>'juveniles_stats (μm)'!B$2</f>
        <v>ZA.431</v>
      </c>
      <c r="C12" s="99">
        <f>juveniles!V1</f>
        <v>11</v>
      </c>
      <c r="D12" s="101" t="str">
        <f>IF(juveniles!W3&gt;0,juveniles!W3,"")</f>
        <v/>
      </c>
      <c r="E12" s="111" t="str">
        <f>IF(juveniles!W6&gt;0,juveniles!W6,"")</f>
        <v/>
      </c>
      <c r="F12" s="111" t="str">
        <f>IF(juveniles!W7&gt;0,juveniles!W7,"")</f>
        <v/>
      </c>
      <c r="G12" s="111" t="str">
        <f>IF(juveniles!W8&gt;0,juveniles!W8,"")</f>
        <v/>
      </c>
      <c r="H12" s="111" t="str">
        <f>IF(juveniles!W9&gt;0,juveniles!W9,"")</f>
        <v/>
      </c>
      <c r="I12" s="111" t="str">
        <f>IF(juveniles!W10&gt;0,juveniles!W10,"")</f>
        <v/>
      </c>
      <c r="J12" s="111" t="str">
        <f>IF(juveniles!W13&gt;0,juveniles!W13,"")</f>
        <v/>
      </c>
      <c r="K12" s="111" t="str">
        <f>IF(juveniles!W14&gt;0,juveniles!W14,"")</f>
        <v/>
      </c>
      <c r="L12" s="111" t="str">
        <f>IF(juveniles!W15&gt;0,juveniles!W15,"")</f>
        <v/>
      </c>
      <c r="M12" s="111" t="str">
        <f>IF(juveniles!W16&gt;0,juveniles!W16,"")</f>
        <v/>
      </c>
      <c r="N12" s="111" t="str">
        <f>IF(juveniles!W17&gt;0,juveniles!W17,"")</f>
        <v/>
      </c>
      <c r="O12" s="111" t="str">
        <f>IF(juveniles!W20&gt;0,juveniles!W20,"")</f>
        <v/>
      </c>
      <c r="P12" s="111" t="str">
        <f>IF(juveniles!W21&gt;0,juveniles!W21,"")</f>
        <v/>
      </c>
      <c r="Q12" s="111" t="str">
        <f>IF(juveniles!W24&gt;0,juveniles!W24,"")</f>
        <v/>
      </c>
      <c r="R12" s="111" t="str">
        <f>IF(juveniles!W25&gt;0,juveniles!W25,"")</f>
        <v/>
      </c>
      <c r="S12" s="111" t="str">
        <f>IF(juveniles!W28&gt;0,juveniles!W28,"")</f>
        <v/>
      </c>
      <c r="T12" s="111" t="str">
        <f>IF(juveniles!W29&gt;0,juveniles!W29,"")</f>
        <v/>
      </c>
      <c r="U12" s="111" t="str">
        <f>IF(juveniles!W32&gt;0,juveniles!W32,"")</f>
        <v/>
      </c>
      <c r="V12" s="111" t="str">
        <f>IF(juveniles!W33&gt;0,juveniles!W33,"")</f>
        <v/>
      </c>
    </row>
    <row r="13" spans="1:22" ht="25.5" x14ac:dyDescent="0.2">
      <c r="A13" s="63" t="str">
        <f>'juveniles_stats (μm)'!A$2</f>
        <v>Echiniscus scabrocirrosus</v>
      </c>
      <c r="B13" s="78" t="str">
        <f>'juveniles_stats (μm)'!B$2</f>
        <v>ZA.431</v>
      </c>
      <c r="C13" s="99">
        <f>juveniles!X1</f>
        <v>12</v>
      </c>
      <c r="D13" s="101" t="str">
        <f>IF(juveniles!Y3&gt;0,juveniles!Y3,"")</f>
        <v/>
      </c>
      <c r="E13" s="111" t="str">
        <f>IF(juveniles!Y6&gt;0,juveniles!Y6,"")</f>
        <v/>
      </c>
      <c r="F13" s="111" t="str">
        <f>IF(juveniles!Y7&gt;0,juveniles!Y7,"")</f>
        <v/>
      </c>
      <c r="G13" s="111" t="str">
        <f>IF(juveniles!Y8&gt;0,juveniles!Y8,"")</f>
        <v/>
      </c>
      <c r="H13" s="111" t="str">
        <f>IF(juveniles!Y9&gt;0,juveniles!Y9,"")</f>
        <v/>
      </c>
      <c r="I13" s="111" t="str">
        <f>IF(juveniles!Y10&gt;0,juveniles!Y10,"")</f>
        <v/>
      </c>
      <c r="J13" s="111" t="str">
        <f>IF(juveniles!Y13&gt;0,juveniles!Y13,"")</f>
        <v/>
      </c>
      <c r="K13" s="111" t="str">
        <f>IF(juveniles!Y14&gt;0,juveniles!Y14,"")</f>
        <v/>
      </c>
      <c r="L13" s="111" t="str">
        <f>IF(juveniles!Y15&gt;0,juveniles!Y15,"")</f>
        <v/>
      </c>
      <c r="M13" s="111" t="str">
        <f>IF(juveniles!Y16&gt;0,juveniles!Y16,"")</f>
        <v/>
      </c>
      <c r="N13" s="111" t="str">
        <f>IF(juveniles!Y17&gt;0,juveniles!Y17,"")</f>
        <v/>
      </c>
      <c r="O13" s="111" t="str">
        <f>IF(juveniles!Y20&gt;0,juveniles!Y20,"")</f>
        <v/>
      </c>
      <c r="P13" s="111" t="str">
        <f>IF(juveniles!Y21&gt;0,juveniles!Y21,"")</f>
        <v/>
      </c>
      <c r="Q13" s="111" t="str">
        <f>IF(juveniles!Y24&gt;0,juveniles!Y24,"")</f>
        <v/>
      </c>
      <c r="R13" s="111" t="str">
        <f>IF(juveniles!Y25&gt;0,juveniles!Y25,"")</f>
        <v/>
      </c>
      <c r="S13" s="111" t="str">
        <f>IF(juveniles!Y28&gt;0,juveniles!Y28,"")</f>
        <v/>
      </c>
      <c r="T13" s="111" t="str">
        <f>IF(juveniles!Y29&gt;0,juveniles!Y29,"")</f>
        <v/>
      </c>
      <c r="U13" s="111" t="str">
        <f>IF(juveniles!Y32&gt;0,juveniles!Y32,"")</f>
        <v/>
      </c>
      <c r="V13" s="111" t="str">
        <f>IF(juveniles!Y33&gt;0,juveniles!Y33,"")</f>
        <v/>
      </c>
    </row>
    <row r="14" spans="1:22" ht="25.5" x14ac:dyDescent="0.2">
      <c r="A14" s="63" t="str">
        <f>'juveniles_stats (μm)'!A$2</f>
        <v>Echiniscus scabrocirrosus</v>
      </c>
      <c r="B14" s="78" t="str">
        <f>'juveniles_stats (μm)'!B$2</f>
        <v>ZA.431</v>
      </c>
      <c r="C14" s="99">
        <f>juveniles!Z1</f>
        <v>13</v>
      </c>
      <c r="D14" s="101" t="str">
        <f>IF(juveniles!AA3&gt;0,juveniles!AA3,"")</f>
        <v/>
      </c>
      <c r="E14" s="111" t="str">
        <f>IF(juveniles!AA6&gt;0,juveniles!AA6,"")</f>
        <v/>
      </c>
      <c r="F14" s="111" t="str">
        <f>IF(juveniles!AA7&gt;0,juveniles!AA7,"")</f>
        <v/>
      </c>
      <c r="G14" s="111" t="str">
        <f>IF(juveniles!AA8&gt;0,juveniles!AA8,"")</f>
        <v/>
      </c>
      <c r="H14" s="111" t="str">
        <f>IF(juveniles!AA9&gt;0,juveniles!AA9,"")</f>
        <v/>
      </c>
      <c r="I14" s="111" t="str">
        <f>IF(juveniles!AA10&gt;0,juveniles!AA10,"")</f>
        <v/>
      </c>
      <c r="J14" s="111" t="str">
        <f>IF(juveniles!AA13&gt;0,juveniles!AA13,"")</f>
        <v/>
      </c>
      <c r="K14" s="111" t="str">
        <f>IF(juveniles!AA14&gt;0,juveniles!AA14,"")</f>
        <v/>
      </c>
      <c r="L14" s="111" t="str">
        <f>IF(juveniles!AA15&gt;0,juveniles!AA15,"")</f>
        <v/>
      </c>
      <c r="M14" s="111" t="str">
        <f>IF(juveniles!AA16&gt;0,juveniles!AA16,"")</f>
        <v/>
      </c>
      <c r="N14" s="111" t="str">
        <f>IF(juveniles!AA17&gt;0,juveniles!AA17,"")</f>
        <v/>
      </c>
      <c r="O14" s="111" t="str">
        <f>IF(juveniles!AA20&gt;0,juveniles!AA20,"")</f>
        <v/>
      </c>
      <c r="P14" s="111" t="str">
        <f>IF(juveniles!AA21&gt;0,juveniles!AA21,"")</f>
        <v/>
      </c>
      <c r="Q14" s="111" t="str">
        <f>IF(juveniles!AA24&gt;0,juveniles!AA24,"")</f>
        <v/>
      </c>
      <c r="R14" s="111" t="str">
        <f>IF(juveniles!AA25&gt;0,juveniles!AA25,"")</f>
        <v/>
      </c>
      <c r="S14" s="111" t="str">
        <f>IF(juveniles!AA28&gt;0,juveniles!AA28,"")</f>
        <v/>
      </c>
      <c r="T14" s="111" t="str">
        <f>IF(juveniles!AA29&gt;0,juveniles!AA29,"")</f>
        <v/>
      </c>
      <c r="U14" s="111" t="str">
        <f>IF(juveniles!AA32&gt;0,juveniles!AA32,"")</f>
        <v/>
      </c>
      <c r="V14" s="111" t="str">
        <f>IF(juveniles!AA33&gt;0,juveniles!AA33,"")</f>
        <v/>
      </c>
    </row>
    <row r="15" spans="1:22" ht="25.5" x14ac:dyDescent="0.2">
      <c r="A15" s="63" t="str">
        <f>'juveniles_stats (μm)'!A$2</f>
        <v>Echiniscus scabrocirrosus</v>
      </c>
      <c r="B15" s="78" t="str">
        <f>'juveniles_stats (μm)'!B$2</f>
        <v>ZA.431</v>
      </c>
      <c r="C15" s="99">
        <f>juveniles!AB1</f>
        <v>14</v>
      </c>
      <c r="D15" s="101" t="str">
        <f>IF(juveniles!AC3&gt;0,juveniles!AC3,"")</f>
        <v/>
      </c>
      <c r="E15" s="111" t="str">
        <f>IF(juveniles!AC6&gt;0,juveniles!AC6,"")</f>
        <v/>
      </c>
      <c r="F15" s="111" t="str">
        <f>IF(juveniles!AC7&gt;0,juveniles!AC7,"")</f>
        <v/>
      </c>
      <c r="G15" s="111" t="str">
        <f>IF(juveniles!AC8&gt;0,juveniles!AC8,"")</f>
        <v/>
      </c>
      <c r="H15" s="111" t="str">
        <f>IF(juveniles!AC9&gt;0,juveniles!AC9,"")</f>
        <v/>
      </c>
      <c r="I15" s="111" t="str">
        <f>IF(juveniles!AC10&gt;0,juveniles!AC10,"")</f>
        <v/>
      </c>
      <c r="J15" s="111" t="str">
        <f>IF(juveniles!AC13&gt;0,juveniles!AC13,"")</f>
        <v/>
      </c>
      <c r="K15" s="111" t="str">
        <f>IF(juveniles!AC14&gt;0,juveniles!AC14,"")</f>
        <v/>
      </c>
      <c r="L15" s="111" t="str">
        <f>IF(juveniles!AC15&gt;0,juveniles!AC15,"")</f>
        <v/>
      </c>
      <c r="M15" s="111" t="str">
        <f>IF(juveniles!AC16&gt;0,juveniles!AC16,"")</f>
        <v/>
      </c>
      <c r="N15" s="111" t="str">
        <f>IF(juveniles!AC17&gt;0,juveniles!AC17,"")</f>
        <v/>
      </c>
      <c r="O15" s="111" t="str">
        <f>IF(juveniles!AC20&gt;0,juveniles!AC20,"")</f>
        <v/>
      </c>
      <c r="P15" s="111" t="str">
        <f>IF(juveniles!AC21&gt;0,juveniles!AC21,"")</f>
        <v/>
      </c>
      <c r="Q15" s="111" t="str">
        <f>IF(juveniles!AC24&gt;0,juveniles!AC24,"")</f>
        <v/>
      </c>
      <c r="R15" s="111" t="str">
        <f>IF(juveniles!AC25&gt;0,juveniles!AC25,"")</f>
        <v/>
      </c>
      <c r="S15" s="111" t="str">
        <f>IF(juveniles!AC28&gt;0,juveniles!AC28,"")</f>
        <v/>
      </c>
      <c r="T15" s="111" t="str">
        <f>IF(juveniles!AC29&gt;0,juveniles!AC29,"")</f>
        <v/>
      </c>
      <c r="U15" s="111" t="str">
        <f>IF(juveniles!AC32&gt;0,juveniles!AC32,"")</f>
        <v/>
      </c>
      <c r="V15" s="111" t="str">
        <f>IF(juveniles!AC33&gt;0,juveniles!AC33,"")</f>
        <v/>
      </c>
    </row>
    <row r="16" spans="1:22" ht="25.5" x14ac:dyDescent="0.2">
      <c r="A16" s="63" t="str">
        <f>'juveniles_stats (μm)'!A$2</f>
        <v>Echiniscus scabrocirrosus</v>
      </c>
      <c r="B16" s="78" t="str">
        <f>'juveniles_stats (μm)'!B$2</f>
        <v>ZA.431</v>
      </c>
      <c r="C16" s="99">
        <f>juveniles!AD1</f>
        <v>15</v>
      </c>
      <c r="D16" s="101" t="str">
        <f>IF(juveniles!AE3&gt;0,juveniles!AE3,"")</f>
        <v/>
      </c>
      <c r="E16" s="111" t="str">
        <f>IF(juveniles!AE6&gt;0,juveniles!AE6,"")</f>
        <v/>
      </c>
      <c r="F16" s="111" t="str">
        <f>IF(juveniles!AE7&gt;0,juveniles!AE7,"")</f>
        <v/>
      </c>
      <c r="G16" s="111" t="str">
        <f>IF(juveniles!AE8&gt;0,juveniles!AE8,"")</f>
        <v/>
      </c>
      <c r="H16" s="111" t="str">
        <f>IF(juveniles!AE9&gt;0,juveniles!AE9,"")</f>
        <v/>
      </c>
      <c r="I16" s="111" t="str">
        <f>IF(juveniles!AE10&gt;0,juveniles!AE10,"")</f>
        <v/>
      </c>
      <c r="J16" s="111" t="str">
        <f>IF(juveniles!AE13&gt;0,juveniles!AE13,"")</f>
        <v/>
      </c>
      <c r="K16" s="111" t="str">
        <f>IF(juveniles!AE14&gt;0,juveniles!AE14,"")</f>
        <v/>
      </c>
      <c r="L16" s="111" t="str">
        <f>IF(juveniles!AE15&gt;0,juveniles!AE15,"")</f>
        <v/>
      </c>
      <c r="M16" s="111" t="str">
        <f>IF(juveniles!AE16&gt;0,juveniles!AE16,"")</f>
        <v/>
      </c>
      <c r="N16" s="111" t="str">
        <f>IF(juveniles!AE17&gt;0,juveniles!AE17,"")</f>
        <v/>
      </c>
      <c r="O16" s="111" t="str">
        <f>IF(juveniles!AE20&gt;0,juveniles!AE20,"")</f>
        <v/>
      </c>
      <c r="P16" s="111" t="str">
        <f>IF(juveniles!AE21&gt;0,juveniles!AE21,"")</f>
        <v/>
      </c>
      <c r="Q16" s="111" t="str">
        <f>IF(juveniles!AE24&gt;0,juveniles!AE24,"")</f>
        <v/>
      </c>
      <c r="R16" s="111" t="str">
        <f>IF(juveniles!AE25&gt;0,juveniles!AE25,"")</f>
        <v/>
      </c>
      <c r="S16" s="111" t="str">
        <f>IF(juveniles!AE28&gt;0,juveniles!AE28,"")</f>
        <v/>
      </c>
      <c r="T16" s="111" t="str">
        <f>IF(juveniles!AE29&gt;0,juveniles!AE29,"")</f>
        <v/>
      </c>
      <c r="U16" s="111" t="str">
        <f>IF(juveniles!AE32&gt;0,juveniles!AE32,"")</f>
        <v/>
      </c>
      <c r="V16" s="111" t="str">
        <f>IF(juveniles!AE33&gt;0,juveniles!AE33,"")</f>
        <v/>
      </c>
    </row>
    <row r="17" spans="1:22" ht="25.5" x14ac:dyDescent="0.2">
      <c r="A17" s="63" t="str">
        <f>'juveniles_stats (μm)'!A$2</f>
        <v>Echiniscus scabrocirrosus</v>
      </c>
      <c r="B17" s="78" t="str">
        <f>'juveniles_stats (μm)'!B$2</f>
        <v>ZA.431</v>
      </c>
      <c r="C17" s="99">
        <f>juveniles!AF1</f>
        <v>16</v>
      </c>
      <c r="D17" s="101" t="str">
        <f>IF(juveniles!AG3&gt;0,juveniles!AG3,"")</f>
        <v/>
      </c>
      <c r="E17" s="111" t="str">
        <f>IF(juveniles!AG6&gt;0,juveniles!AG6,"")</f>
        <v/>
      </c>
      <c r="F17" s="111" t="str">
        <f>IF(juveniles!AG7&gt;0,juveniles!AG7,"")</f>
        <v/>
      </c>
      <c r="G17" s="111" t="str">
        <f>IF(juveniles!AG8&gt;0,juveniles!AG8,"")</f>
        <v/>
      </c>
      <c r="H17" s="111" t="str">
        <f>IF(juveniles!AG9&gt;0,juveniles!AG9,"")</f>
        <v/>
      </c>
      <c r="I17" s="111" t="str">
        <f>IF(juveniles!AG10&gt;0,juveniles!AG10,"")</f>
        <v/>
      </c>
      <c r="J17" s="111" t="str">
        <f>IF(juveniles!AG13&gt;0,juveniles!AG13,"")</f>
        <v/>
      </c>
      <c r="K17" s="111" t="str">
        <f>IF(juveniles!AG14&gt;0,juveniles!AG14,"")</f>
        <v/>
      </c>
      <c r="L17" s="111" t="str">
        <f>IF(juveniles!AG15&gt;0,juveniles!AG15,"")</f>
        <v/>
      </c>
      <c r="M17" s="111" t="str">
        <f>IF(juveniles!AG16&gt;0,juveniles!AG16,"")</f>
        <v/>
      </c>
      <c r="N17" s="111" t="str">
        <f>IF(juveniles!AG17&gt;0,juveniles!AG17,"")</f>
        <v/>
      </c>
      <c r="O17" s="111" t="str">
        <f>IF(juveniles!AG20&gt;0,juveniles!AG20,"")</f>
        <v/>
      </c>
      <c r="P17" s="111" t="str">
        <f>IF(juveniles!AG21&gt;0,juveniles!AG21,"")</f>
        <v/>
      </c>
      <c r="Q17" s="111" t="str">
        <f>IF(juveniles!AG24&gt;0,juveniles!AG24,"")</f>
        <v/>
      </c>
      <c r="R17" s="111" t="str">
        <f>IF(juveniles!AG25&gt;0,juveniles!AG25,"")</f>
        <v/>
      </c>
      <c r="S17" s="111" t="str">
        <f>IF(juveniles!AG28&gt;0,juveniles!AG28,"")</f>
        <v/>
      </c>
      <c r="T17" s="111" t="str">
        <f>IF(juveniles!AG29&gt;0,juveniles!AG29,"")</f>
        <v/>
      </c>
      <c r="U17" s="111" t="str">
        <f>IF(juveniles!AG32&gt;0,juveniles!AG32,"")</f>
        <v/>
      </c>
      <c r="V17" s="111" t="str">
        <f>IF(juveniles!AG33&gt;0,juveniles!AG33,"")</f>
        <v/>
      </c>
    </row>
    <row r="18" spans="1:22" ht="25.5" x14ac:dyDescent="0.2">
      <c r="A18" s="63" t="str">
        <f>'juveniles_stats (μm)'!A$2</f>
        <v>Echiniscus scabrocirrosus</v>
      </c>
      <c r="B18" s="78" t="str">
        <f>'juveniles_stats (μm)'!B$2</f>
        <v>ZA.431</v>
      </c>
      <c r="C18" s="99">
        <f>juveniles!AH1</f>
        <v>17</v>
      </c>
      <c r="D18" s="101" t="str">
        <f>IF(juveniles!AI3&gt;0,juveniles!AI3,"")</f>
        <v/>
      </c>
      <c r="E18" s="111" t="str">
        <f>IF(juveniles!AI6&gt;0,juveniles!AI6,"")</f>
        <v/>
      </c>
      <c r="F18" s="111" t="str">
        <f>IF(juveniles!AI7&gt;0,juveniles!AI7,"")</f>
        <v/>
      </c>
      <c r="G18" s="111" t="str">
        <f>IF(juveniles!AI8&gt;0,juveniles!AI8,"")</f>
        <v/>
      </c>
      <c r="H18" s="111" t="str">
        <f>IF(juveniles!AI9&gt;0,juveniles!AI9,"")</f>
        <v/>
      </c>
      <c r="I18" s="111" t="str">
        <f>IF(juveniles!AI10&gt;0,juveniles!AI10,"")</f>
        <v/>
      </c>
      <c r="J18" s="111" t="str">
        <f>IF(juveniles!AI13&gt;0,juveniles!AI13,"")</f>
        <v/>
      </c>
      <c r="K18" s="111" t="str">
        <f>IF(juveniles!AI14&gt;0,juveniles!AI14,"")</f>
        <v/>
      </c>
      <c r="L18" s="111" t="str">
        <f>IF(juveniles!AI15&gt;0,juveniles!AI15,"")</f>
        <v/>
      </c>
      <c r="M18" s="111" t="str">
        <f>IF(juveniles!AI16&gt;0,juveniles!AI16,"")</f>
        <v/>
      </c>
      <c r="N18" s="111" t="str">
        <f>IF(juveniles!AI17&gt;0,juveniles!AI17,"")</f>
        <v/>
      </c>
      <c r="O18" s="111" t="str">
        <f>IF(juveniles!AI20&gt;0,juveniles!AI20,"")</f>
        <v/>
      </c>
      <c r="P18" s="111" t="str">
        <f>IF(juveniles!AI21&gt;0,juveniles!AI21,"")</f>
        <v/>
      </c>
      <c r="Q18" s="111" t="str">
        <f>IF(juveniles!AI24&gt;0,juveniles!AI24,"")</f>
        <v/>
      </c>
      <c r="R18" s="111" t="str">
        <f>IF(juveniles!AI25&gt;0,juveniles!AI25,"")</f>
        <v/>
      </c>
      <c r="S18" s="111" t="str">
        <f>IF(juveniles!AI28&gt;0,juveniles!AI28,"")</f>
        <v/>
      </c>
      <c r="T18" s="111" t="str">
        <f>IF(juveniles!AI29&gt;0,juveniles!AI29,"")</f>
        <v/>
      </c>
      <c r="U18" s="111" t="str">
        <f>IF(juveniles!AI32&gt;0,juveniles!AI32,"")</f>
        <v/>
      </c>
      <c r="V18" s="111" t="str">
        <f>IF(juveniles!AI33&gt;0,juveniles!AI33,"")</f>
        <v/>
      </c>
    </row>
    <row r="19" spans="1:22" ht="25.5" x14ac:dyDescent="0.2">
      <c r="A19" s="63" t="str">
        <f>'juveniles_stats (μm)'!A$2</f>
        <v>Echiniscus scabrocirrosus</v>
      </c>
      <c r="B19" s="78" t="str">
        <f>'juveniles_stats (μm)'!B$2</f>
        <v>ZA.431</v>
      </c>
      <c r="C19" s="99">
        <f>juveniles!AJ1</f>
        <v>18</v>
      </c>
      <c r="D19" s="101" t="str">
        <f>IF(juveniles!AK3&gt;0,juveniles!AK3,"")</f>
        <v/>
      </c>
      <c r="E19" s="111" t="str">
        <f>IF(juveniles!AK6&gt;0,juveniles!AK6,"")</f>
        <v/>
      </c>
      <c r="F19" s="111" t="str">
        <f>IF(juveniles!AK7&gt;0,juveniles!AK7,"")</f>
        <v/>
      </c>
      <c r="G19" s="111" t="str">
        <f>IF(juveniles!AK8&gt;0,juveniles!AK8,"")</f>
        <v/>
      </c>
      <c r="H19" s="111" t="str">
        <f>IF(juveniles!AK9&gt;0,juveniles!AK9,"")</f>
        <v/>
      </c>
      <c r="I19" s="111" t="str">
        <f>IF(juveniles!AK10&gt;0,juveniles!AK10,"")</f>
        <v/>
      </c>
      <c r="J19" s="111" t="str">
        <f>IF(juveniles!AK13&gt;0,juveniles!AK13,"")</f>
        <v/>
      </c>
      <c r="K19" s="111" t="str">
        <f>IF(juveniles!AK14&gt;0,juveniles!AK14,"")</f>
        <v/>
      </c>
      <c r="L19" s="111" t="str">
        <f>IF(juveniles!AK15&gt;0,juveniles!AK15,"")</f>
        <v/>
      </c>
      <c r="M19" s="111" t="str">
        <f>IF(juveniles!AK16&gt;0,juveniles!AK16,"")</f>
        <v/>
      </c>
      <c r="N19" s="111" t="str">
        <f>IF(juveniles!AK17&gt;0,juveniles!AK17,"")</f>
        <v/>
      </c>
      <c r="O19" s="111" t="str">
        <f>IF(juveniles!AK20&gt;0,juveniles!AK20,"")</f>
        <v/>
      </c>
      <c r="P19" s="111" t="str">
        <f>IF(juveniles!AK21&gt;0,juveniles!AK21,"")</f>
        <v/>
      </c>
      <c r="Q19" s="111" t="str">
        <f>IF(juveniles!AK24&gt;0,juveniles!AK24,"")</f>
        <v/>
      </c>
      <c r="R19" s="111" t="str">
        <f>IF(juveniles!AK25&gt;0,juveniles!AK25,"")</f>
        <v/>
      </c>
      <c r="S19" s="111" t="str">
        <f>IF(juveniles!AK28&gt;0,juveniles!AK28,"")</f>
        <v/>
      </c>
      <c r="T19" s="111" t="str">
        <f>IF(juveniles!AK29&gt;0,juveniles!AK29,"")</f>
        <v/>
      </c>
      <c r="U19" s="111" t="str">
        <f>IF(juveniles!AK32&gt;0,juveniles!AK32,"")</f>
        <v/>
      </c>
      <c r="V19" s="111" t="str">
        <f>IF(juveniles!AK33&gt;0,juveniles!AK33,"")</f>
        <v/>
      </c>
    </row>
    <row r="20" spans="1:22" ht="25.5" x14ac:dyDescent="0.2">
      <c r="A20" s="63" t="str">
        <f>'juveniles_stats (μm)'!A$2</f>
        <v>Echiniscus scabrocirrosus</v>
      </c>
      <c r="B20" s="78" t="str">
        <f>'juveniles_stats (μm)'!B$2</f>
        <v>ZA.431</v>
      </c>
      <c r="C20" s="99">
        <f>juveniles!AL1</f>
        <v>19</v>
      </c>
      <c r="D20" s="101" t="str">
        <f>IF(juveniles!AM3&gt;0,juveniles!AM3,"")</f>
        <v/>
      </c>
      <c r="E20" s="111" t="str">
        <f>IF(juveniles!AM6&gt;0,juveniles!AM6,"")</f>
        <v/>
      </c>
      <c r="F20" s="111" t="str">
        <f>IF(juveniles!AM7&gt;0,juveniles!AM7,"")</f>
        <v/>
      </c>
      <c r="G20" s="111" t="str">
        <f>IF(juveniles!AM8&gt;0,juveniles!AM8,"")</f>
        <v/>
      </c>
      <c r="H20" s="111" t="str">
        <f>IF(juveniles!AM9&gt;0,juveniles!AM9,"")</f>
        <v/>
      </c>
      <c r="I20" s="111" t="str">
        <f>IF(juveniles!AM10&gt;0,juveniles!AM10,"")</f>
        <v/>
      </c>
      <c r="J20" s="111" t="str">
        <f>IF(juveniles!AM13&gt;0,juveniles!AM13,"")</f>
        <v/>
      </c>
      <c r="K20" s="111" t="str">
        <f>IF(juveniles!AM14&gt;0,juveniles!AM14,"")</f>
        <v/>
      </c>
      <c r="L20" s="111" t="str">
        <f>IF(juveniles!AM15&gt;0,juveniles!AM15,"")</f>
        <v/>
      </c>
      <c r="M20" s="111" t="str">
        <f>IF(juveniles!AM16&gt;0,juveniles!AM16,"")</f>
        <v/>
      </c>
      <c r="N20" s="111" t="str">
        <f>IF(juveniles!AM17&gt;0,juveniles!AM17,"")</f>
        <v/>
      </c>
      <c r="O20" s="111" t="str">
        <f>IF(juveniles!AM20&gt;0,juveniles!AM20,"")</f>
        <v/>
      </c>
      <c r="P20" s="111" t="str">
        <f>IF(juveniles!AM21&gt;0,juveniles!AM21,"")</f>
        <v/>
      </c>
      <c r="Q20" s="111" t="str">
        <f>IF(juveniles!AM24&gt;0,juveniles!AM24,"")</f>
        <v/>
      </c>
      <c r="R20" s="111" t="str">
        <f>IF(juveniles!AM25&gt;0,juveniles!AM25,"")</f>
        <v/>
      </c>
      <c r="S20" s="111" t="str">
        <f>IF(juveniles!AM28&gt;0,juveniles!AM28,"")</f>
        <v/>
      </c>
      <c r="T20" s="111" t="str">
        <f>IF(juveniles!AM29&gt;0,juveniles!AM29,"")</f>
        <v/>
      </c>
      <c r="U20" s="111" t="str">
        <f>IF(juveniles!AM32&gt;0,juveniles!AM32,"")</f>
        <v/>
      </c>
      <c r="V20" s="111" t="str">
        <f>IF(juveniles!AM33&gt;0,juveniles!AM33,"")</f>
        <v/>
      </c>
    </row>
    <row r="21" spans="1:22" ht="25.5" x14ac:dyDescent="0.2">
      <c r="A21" s="63" t="str">
        <f>'juveniles_stats (μm)'!A$2</f>
        <v>Echiniscus scabrocirrosus</v>
      </c>
      <c r="B21" s="78" t="str">
        <f>'juveniles_stats (μm)'!B$2</f>
        <v>ZA.431</v>
      </c>
      <c r="C21" s="99">
        <f>juveniles!AN1</f>
        <v>20</v>
      </c>
      <c r="D21" s="101" t="str">
        <f>IF(juveniles!AO3&gt;0,juveniles!AO3,"")</f>
        <v/>
      </c>
      <c r="E21" s="111" t="str">
        <f>IF(juveniles!AO6&gt;0,juveniles!AO6,"")</f>
        <v/>
      </c>
      <c r="F21" s="111" t="str">
        <f>IF(juveniles!AO7&gt;0,juveniles!AO7,"")</f>
        <v/>
      </c>
      <c r="G21" s="111" t="str">
        <f>IF(juveniles!AO8&gt;0,juveniles!AO8,"")</f>
        <v/>
      </c>
      <c r="H21" s="111" t="str">
        <f>IF(juveniles!AO9&gt;0,juveniles!AO9,"")</f>
        <v/>
      </c>
      <c r="I21" s="111" t="str">
        <f>IF(juveniles!AO10&gt;0,juveniles!AO10,"")</f>
        <v/>
      </c>
      <c r="J21" s="111" t="str">
        <f>IF(juveniles!AO13&gt;0,juveniles!AO13,"")</f>
        <v/>
      </c>
      <c r="K21" s="111" t="str">
        <f>IF(juveniles!AO14&gt;0,juveniles!AO14,"")</f>
        <v/>
      </c>
      <c r="L21" s="111" t="str">
        <f>IF(juveniles!AO15&gt;0,juveniles!AO15,"")</f>
        <v/>
      </c>
      <c r="M21" s="111" t="str">
        <f>IF(juveniles!AO16&gt;0,juveniles!AO16,"")</f>
        <v/>
      </c>
      <c r="N21" s="111" t="str">
        <f>IF(juveniles!AO17&gt;0,juveniles!AO17,"")</f>
        <v/>
      </c>
      <c r="O21" s="111" t="str">
        <f>IF(juveniles!AO20&gt;0,juveniles!AO20,"")</f>
        <v/>
      </c>
      <c r="P21" s="111" t="str">
        <f>IF(juveniles!AO21&gt;0,juveniles!AO21,"")</f>
        <v/>
      </c>
      <c r="Q21" s="111" t="str">
        <f>IF(juveniles!AO24&gt;0,juveniles!AO24,"")</f>
        <v/>
      </c>
      <c r="R21" s="111" t="str">
        <f>IF(juveniles!AO25&gt;0,juveniles!AO25,"")</f>
        <v/>
      </c>
      <c r="S21" s="111" t="str">
        <f>IF(juveniles!AO28&gt;0,juveniles!AO28,"")</f>
        <v/>
      </c>
      <c r="T21" s="111" t="str">
        <f>IF(juveniles!AO29&gt;0,juveniles!AO29,"")</f>
        <v/>
      </c>
      <c r="U21" s="111" t="str">
        <f>IF(juveniles!AO32&gt;0,juveniles!AO32,"")</f>
        <v/>
      </c>
      <c r="V21" s="111" t="str">
        <f>IF(juveniles!AO33&gt;0,juveniles!AO33,"")</f>
        <v/>
      </c>
    </row>
    <row r="22" spans="1:22" ht="25.5" x14ac:dyDescent="0.2">
      <c r="A22" s="63" t="str">
        <f>'juveniles_stats (μm)'!A$2</f>
        <v>Echiniscus scabrocirrosus</v>
      </c>
      <c r="B22" s="78" t="str">
        <f>'juveniles_stats (μm)'!B$2</f>
        <v>ZA.431</v>
      </c>
      <c r="C22" s="99">
        <f>juveniles!AP1</f>
        <v>21</v>
      </c>
      <c r="D22" s="101" t="str">
        <f>IF(juveniles!AQ3&gt;0,juveniles!AQ3,"")</f>
        <v/>
      </c>
      <c r="E22" s="111" t="str">
        <f>IF(juveniles!AQ6&gt;0,juveniles!AQ6,"")</f>
        <v/>
      </c>
      <c r="F22" s="111" t="str">
        <f>IF(juveniles!AQ7&gt;0,juveniles!AQ7,"")</f>
        <v/>
      </c>
      <c r="G22" s="111" t="str">
        <f>IF(juveniles!AQ8&gt;0,juveniles!AQ8,"")</f>
        <v/>
      </c>
      <c r="H22" s="111" t="str">
        <f>IF(juveniles!AQ9&gt;0,juveniles!AQ9,"")</f>
        <v/>
      </c>
      <c r="I22" s="111" t="str">
        <f>IF(juveniles!AQ10&gt;0,juveniles!AQ10,"")</f>
        <v/>
      </c>
      <c r="J22" s="111" t="str">
        <f>IF(juveniles!AQ13&gt;0,juveniles!AQ13,"")</f>
        <v/>
      </c>
      <c r="K22" s="111" t="str">
        <f>IF(juveniles!AQ14&gt;0,juveniles!AQ14,"")</f>
        <v/>
      </c>
      <c r="L22" s="111" t="str">
        <f>IF(juveniles!AQ15&gt;0,juveniles!AQ15,"")</f>
        <v/>
      </c>
      <c r="M22" s="111" t="str">
        <f>IF(juveniles!AQ16&gt;0,juveniles!AQ16,"")</f>
        <v/>
      </c>
      <c r="N22" s="111" t="str">
        <f>IF(juveniles!AQ17&gt;0,juveniles!AQ17,"")</f>
        <v/>
      </c>
      <c r="O22" s="111" t="str">
        <f>IF(juveniles!AQ20&gt;0,juveniles!AQ20,"")</f>
        <v/>
      </c>
      <c r="P22" s="111" t="str">
        <f>IF(juveniles!AQ21&gt;0,juveniles!AQ21,"")</f>
        <v/>
      </c>
      <c r="Q22" s="111" t="str">
        <f>IF(juveniles!AQ24&gt;0,juveniles!AQ24,"")</f>
        <v/>
      </c>
      <c r="R22" s="111" t="str">
        <f>IF(juveniles!AQ25&gt;0,juveniles!AQ25,"")</f>
        <v/>
      </c>
      <c r="S22" s="111" t="str">
        <f>IF(juveniles!AQ28&gt;0,juveniles!AQ28,"")</f>
        <v/>
      </c>
      <c r="T22" s="111" t="str">
        <f>IF(juveniles!AQ29&gt;0,juveniles!AQ29,"")</f>
        <v/>
      </c>
      <c r="U22" s="111" t="str">
        <f>IF(juveniles!AQ32&gt;0,juveniles!AQ32,"")</f>
        <v/>
      </c>
      <c r="V22" s="111" t="str">
        <f>IF(juveniles!AQ33&gt;0,juveniles!AQ33,"")</f>
        <v/>
      </c>
    </row>
    <row r="23" spans="1:22" ht="25.5" x14ac:dyDescent="0.2">
      <c r="A23" s="63" t="str">
        <f>'juveniles_stats (μm)'!A$2</f>
        <v>Echiniscus scabrocirrosus</v>
      </c>
      <c r="B23" s="78" t="str">
        <f>'juveniles_stats (μm)'!B$2</f>
        <v>ZA.431</v>
      </c>
      <c r="C23" s="99">
        <f>juveniles!AR1</f>
        <v>22</v>
      </c>
      <c r="D23" s="101" t="str">
        <f>IF(juveniles!AS3&gt;0,juveniles!AS3,"")</f>
        <v/>
      </c>
      <c r="E23" s="111" t="str">
        <f>IF(juveniles!AS6&gt;0,juveniles!AS6,"")</f>
        <v/>
      </c>
      <c r="F23" s="111" t="str">
        <f>IF(juveniles!AS7&gt;0,juveniles!AS7,"")</f>
        <v/>
      </c>
      <c r="G23" s="111" t="str">
        <f>IF(juveniles!AS8&gt;0,juveniles!AS8,"")</f>
        <v/>
      </c>
      <c r="H23" s="111" t="str">
        <f>IF(juveniles!AS9&gt;0,juveniles!AS9,"")</f>
        <v/>
      </c>
      <c r="I23" s="111" t="str">
        <f>IF(juveniles!AS10&gt;0,juveniles!AS10,"")</f>
        <v/>
      </c>
      <c r="J23" s="111" t="str">
        <f>IF(juveniles!AS13&gt;0,juveniles!AS13,"")</f>
        <v/>
      </c>
      <c r="K23" s="111" t="str">
        <f>IF(juveniles!AS14&gt;0,juveniles!AS14,"")</f>
        <v/>
      </c>
      <c r="L23" s="111" t="str">
        <f>IF(juveniles!AS15&gt;0,juveniles!AS15,"")</f>
        <v/>
      </c>
      <c r="M23" s="111" t="str">
        <f>IF(juveniles!AS16&gt;0,juveniles!AS16,"")</f>
        <v/>
      </c>
      <c r="N23" s="111" t="str">
        <f>IF(juveniles!AS17&gt;0,juveniles!AS17,"")</f>
        <v/>
      </c>
      <c r="O23" s="111" t="str">
        <f>IF(juveniles!AS20&gt;0,juveniles!AS20,"")</f>
        <v/>
      </c>
      <c r="P23" s="111" t="str">
        <f>IF(juveniles!AS21&gt;0,juveniles!AS21,"")</f>
        <v/>
      </c>
      <c r="Q23" s="111" t="str">
        <f>IF(juveniles!AS24&gt;0,juveniles!AS24,"")</f>
        <v/>
      </c>
      <c r="R23" s="111" t="str">
        <f>IF(juveniles!AS25&gt;0,juveniles!AS25,"")</f>
        <v/>
      </c>
      <c r="S23" s="111" t="str">
        <f>IF(juveniles!AS28&gt;0,juveniles!AS28,"")</f>
        <v/>
      </c>
      <c r="T23" s="111" t="str">
        <f>IF(juveniles!AS29&gt;0,juveniles!AS29,"")</f>
        <v/>
      </c>
      <c r="U23" s="111" t="str">
        <f>IF(juveniles!AS32&gt;0,juveniles!AS32,"")</f>
        <v/>
      </c>
      <c r="V23" s="111" t="str">
        <f>IF(juveniles!AS33&gt;0,juveniles!AS33,"")</f>
        <v/>
      </c>
    </row>
    <row r="24" spans="1:22" ht="25.5" x14ac:dyDescent="0.2">
      <c r="A24" s="63" t="str">
        <f>'juveniles_stats (μm)'!A$2</f>
        <v>Echiniscus scabrocirrosus</v>
      </c>
      <c r="B24" s="78" t="str">
        <f>'juveniles_stats (μm)'!B$2</f>
        <v>ZA.431</v>
      </c>
      <c r="C24" s="99">
        <f>juveniles!AT1</f>
        <v>23</v>
      </c>
      <c r="D24" s="101" t="str">
        <f>IF(juveniles!AU3&gt;0,juveniles!AU3,"")</f>
        <v/>
      </c>
      <c r="E24" s="111" t="str">
        <f>IF(juveniles!AU6&gt;0,juveniles!AU6,"")</f>
        <v/>
      </c>
      <c r="F24" s="111" t="str">
        <f>IF(juveniles!AU7&gt;0,juveniles!AU7,"")</f>
        <v/>
      </c>
      <c r="G24" s="111" t="str">
        <f>IF(juveniles!AU8&gt;0,juveniles!AU8,"")</f>
        <v/>
      </c>
      <c r="H24" s="111" t="str">
        <f>IF(juveniles!AU9&gt;0,juveniles!AU9,"")</f>
        <v/>
      </c>
      <c r="I24" s="111" t="str">
        <f>IF(juveniles!AU10&gt;0,juveniles!AU10,"")</f>
        <v/>
      </c>
      <c r="J24" s="111" t="str">
        <f>IF(juveniles!AU13&gt;0,juveniles!AU13,"")</f>
        <v/>
      </c>
      <c r="K24" s="111" t="str">
        <f>IF(juveniles!AU14&gt;0,juveniles!AU14,"")</f>
        <v/>
      </c>
      <c r="L24" s="111" t="str">
        <f>IF(juveniles!AU15&gt;0,juveniles!AU15,"")</f>
        <v/>
      </c>
      <c r="M24" s="111" t="str">
        <f>IF(juveniles!AU16&gt;0,juveniles!AU16,"")</f>
        <v/>
      </c>
      <c r="N24" s="111" t="str">
        <f>IF(juveniles!AU17&gt;0,juveniles!AU17,"")</f>
        <v/>
      </c>
      <c r="O24" s="111" t="str">
        <f>IF(juveniles!AU20&gt;0,juveniles!AU20,"")</f>
        <v/>
      </c>
      <c r="P24" s="111" t="str">
        <f>IF(juveniles!AU21&gt;0,juveniles!AU21,"")</f>
        <v/>
      </c>
      <c r="Q24" s="111" t="str">
        <f>IF(juveniles!AU24&gt;0,juveniles!AU24,"")</f>
        <v/>
      </c>
      <c r="R24" s="111" t="str">
        <f>IF(juveniles!AU25&gt;0,juveniles!AU25,"")</f>
        <v/>
      </c>
      <c r="S24" s="111" t="str">
        <f>IF(juveniles!AU28&gt;0,juveniles!AU28,"")</f>
        <v/>
      </c>
      <c r="T24" s="111" t="str">
        <f>IF(juveniles!AU29&gt;0,juveniles!AU29,"")</f>
        <v/>
      </c>
      <c r="U24" s="111" t="str">
        <f>IF(juveniles!AU32&gt;0,juveniles!AU32,"")</f>
        <v/>
      </c>
      <c r="V24" s="111" t="str">
        <f>IF(juveniles!AU33&gt;0,juveniles!AU33,"")</f>
        <v/>
      </c>
    </row>
    <row r="25" spans="1:22" ht="25.5" x14ac:dyDescent="0.2">
      <c r="A25" s="63" t="str">
        <f>'juveniles_stats (μm)'!A$2</f>
        <v>Echiniscus scabrocirrosus</v>
      </c>
      <c r="B25" s="78" t="str">
        <f>'juveniles_stats (μm)'!B$2</f>
        <v>ZA.431</v>
      </c>
      <c r="C25" s="99">
        <f>juveniles!AV1</f>
        <v>24</v>
      </c>
      <c r="D25" s="101" t="str">
        <f>IF(juveniles!AW3&gt;0,juveniles!AW3,"")</f>
        <v/>
      </c>
      <c r="E25" s="111" t="str">
        <f>IF(juveniles!AW6&gt;0,juveniles!AW6,"")</f>
        <v/>
      </c>
      <c r="F25" s="111" t="str">
        <f>IF(juveniles!AW7&gt;0,juveniles!AW7,"")</f>
        <v/>
      </c>
      <c r="G25" s="111" t="str">
        <f>IF(juveniles!AW8&gt;0,juveniles!AW8,"")</f>
        <v/>
      </c>
      <c r="H25" s="111" t="str">
        <f>IF(juveniles!AW9&gt;0,juveniles!AW9,"")</f>
        <v/>
      </c>
      <c r="I25" s="111" t="str">
        <f>IF(juveniles!AW10&gt;0,juveniles!AW10,"")</f>
        <v/>
      </c>
      <c r="J25" s="111" t="str">
        <f>IF(juveniles!AW13&gt;0,juveniles!AW13,"")</f>
        <v/>
      </c>
      <c r="K25" s="111" t="str">
        <f>IF(juveniles!AW14&gt;0,juveniles!AW14,"")</f>
        <v/>
      </c>
      <c r="L25" s="111" t="str">
        <f>IF(juveniles!AW15&gt;0,juveniles!AW15,"")</f>
        <v/>
      </c>
      <c r="M25" s="111" t="str">
        <f>IF(juveniles!AW16&gt;0,juveniles!AW16,"")</f>
        <v/>
      </c>
      <c r="N25" s="111" t="str">
        <f>IF(juveniles!AW17&gt;0,juveniles!AW17,"")</f>
        <v/>
      </c>
      <c r="O25" s="111" t="str">
        <f>IF(juveniles!AW20&gt;0,juveniles!AW20,"")</f>
        <v/>
      </c>
      <c r="P25" s="111" t="str">
        <f>IF(juveniles!AW21&gt;0,juveniles!AW21,"")</f>
        <v/>
      </c>
      <c r="Q25" s="111" t="str">
        <f>IF(juveniles!AW24&gt;0,juveniles!AW24,"")</f>
        <v/>
      </c>
      <c r="R25" s="111" t="str">
        <f>IF(juveniles!AW25&gt;0,juveniles!AW25,"")</f>
        <v/>
      </c>
      <c r="S25" s="111" t="str">
        <f>IF(juveniles!AW28&gt;0,juveniles!AW28,"")</f>
        <v/>
      </c>
      <c r="T25" s="111" t="str">
        <f>IF(juveniles!AW29&gt;0,juveniles!AW29,"")</f>
        <v/>
      </c>
      <c r="U25" s="111" t="str">
        <f>IF(juveniles!AW32&gt;0,juveniles!AW32,"")</f>
        <v/>
      </c>
      <c r="V25" s="111" t="str">
        <f>IF(juveniles!AW33&gt;0,juveniles!AW33,"")</f>
        <v/>
      </c>
    </row>
    <row r="26" spans="1:22" ht="25.5" x14ac:dyDescent="0.2">
      <c r="A26" s="63" t="str">
        <f>'juveniles_stats (μm)'!A$2</f>
        <v>Echiniscus scabrocirrosus</v>
      </c>
      <c r="B26" s="78" t="str">
        <f>'juveniles_stats (μm)'!B$2</f>
        <v>ZA.431</v>
      </c>
      <c r="C26" s="99">
        <f>juveniles!AX1</f>
        <v>25</v>
      </c>
      <c r="D26" s="101" t="str">
        <f>IF(juveniles!AY3&gt;0,juveniles!AY3,"")</f>
        <v/>
      </c>
      <c r="E26" s="111" t="str">
        <f>IF(juveniles!AY6&gt;0,juveniles!AY6,"")</f>
        <v/>
      </c>
      <c r="F26" s="111" t="str">
        <f>IF(juveniles!AY7&gt;0,juveniles!AY7,"")</f>
        <v/>
      </c>
      <c r="G26" s="111" t="str">
        <f>IF(juveniles!AY8&gt;0,juveniles!AY8,"")</f>
        <v/>
      </c>
      <c r="H26" s="111" t="str">
        <f>IF(juveniles!AY9&gt;0,juveniles!AY9,"")</f>
        <v/>
      </c>
      <c r="I26" s="111" t="str">
        <f>IF(juveniles!AY10&gt;0,juveniles!AY10,"")</f>
        <v/>
      </c>
      <c r="J26" s="111" t="str">
        <f>IF(juveniles!AY13&gt;0,juveniles!AY13,"")</f>
        <v/>
      </c>
      <c r="K26" s="111" t="str">
        <f>IF(juveniles!AY14&gt;0,juveniles!AY14,"")</f>
        <v/>
      </c>
      <c r="L26" s="111" t="str">
        <f>IF(juveniles!AY15&gt;0,juveniles!AY15,"")</f>
        <v/>
      </c>
      <c r="M26" s="111" t="str">
        <f>IF(juveniles!AY16&gt;0,juveniles!AY16,"")</f>
        <v/>
      </c>
      <c r="N26" s="111" t="str">
        <f>IF(juveniles!AY17&gt;0,juveniles!AY17,"")</f>
        <v/>
      </c>
      <c r="O26" s="111" t="str">
        <f>IF(juveniles!AY20&gt;0,juveniles!AY20,"")</f>
        <v/>
      </c>
      <c r="P26" s="111" t="str">
        <f>IF(juveniles!AY21&gt;0,juveniles!AY21,"")</f>
        <v/>
      </c>
      <c r="Q26" s="111" t="str">
        <f>IF(juveniles!AY24&gt;0,juveniles!AY24,"")</f>
        <v/>
      </c>
      <c r="R26" s="111" t="str">
        <f>IF(juveniles!AY25&gt;0,juveniles!AY25,"")</f>
        <v/>
      </c>
      <c r="S26" s="111" t="str">
        <f>IF(juveniles!AY28&gt;0,juveniles!AY28,"")</f>
        <v/>
      </c>
      <c r="T26" s="111" t="str">
        <f>IF(juveniles!AY29&gt;0,juveniles!AY29,"")</f>
        <v/>
      </c>
      <c r="U26" s="111" t="str">
        <f>IF(juveniles!AY32&gt;0,juveniles!AY32,"")</f>
        <v/>
      </c>
      <c r="V26" s="111" t="str">
        <f>IF(juveniles!AY33&gt;0,juveniles!AY33,"")</f>
        <v/>
      </c>
    </row>
    <row r="27" spans="1:22" ht="25.5" x14ac:dyDescent="0.2">
      <c r="A27" s="63" t="str">
        <f>'juveniles_stats (μm)'!A$2</f>
        <v>Echiniscus scabrocirrosus</v>
      </c>
      <c r="B27" s="78" t="str">
        <f>'juveniles_stats (μm)'!B$2</f>
        <v>ZA.431</v>
      </c>
      <c r="C27" s="99">
        <f>juveniles!AZ1</f>
        <v>26</v>
      </c>
      <c r="D27" s="101" t="str">
        <f>IF(juveniles!BA3&gt;0,juveniles!BA3,"")</f>
        <v/>
      </c>
      <c r="E27" s="111" t="str">
        <f>IF(juveniles!BA6&gt;0,juveniles!BA6,"")</f>
        <v/>
      </c>
      <c r="F27" s="111" t="str">
        <f>IF(juveniles!BA7&gt;0,juveniles!BA7,"")</f>
        <v/>
      </c>
      <c r="G27" s="111" t="str">
        <f>IF(juveniles!BA8&gt;0,juveniles!BA8,"")</f>
        <v/>
      </c>
      <c r="H27" s="111" t="str">
        <f>IF(juveniles!BA9&gt;0,juveniles!BA9,"")</f>
        <v/>
      </c>
      <c r="I27" s="111" t="str">
        <f>IF(juveniles!BA10&gt;0,juveniles!BA10,"")</f>
        <v/>
      </c>
      <c r="J27" s="111" t="str">
        <f>IF(juveniles!BA13&gt;0,juveniles!BA13,"")</f>
        <v/>
      </c>
      <c r="K27" s="111" t="str">
        <f>IF(juveniles!BA14&gt;0,juveniles!BA14,"")</f>
        <v/>
      </c>
      <c r="L27" s="111" t="str">
        <f>IF(juveniles!BA15&gt;0,juveniles!BA15,"")</f>
        <v/>
      </c>
      <c r="M27" s="111" t="str">
        <f>IF(juveniles!BA16&gt;0,juveniles!BA16,"")</f>
        <v/>
      </c>
      <c r="N27" s="111" t="str">
        <f>IF(juveniles!BA17&gt;0,juveniles!BA17,"")</f>
        <v/>
      </c>
      <c r="O27" s="111" t="str">
        <f>IF(juveniles!BA20&gt;0,juveniles!BA20,"")</f>
        <v/>
      </c>
      <c r="P27" s="111" t="str">
        <f>IF(juveniles!BA21&gt;0,juveniles!BA21,"")</f>
        <v/>
      </c>
      <c r="Q27" s="111" t="str">
        <f>IF(juveniles!BA24&gt;0,juveniles!BA24,"")</f>
        <v/>
      </c>
      <c r="R27" s="111" t="str">
        <f>IF(juveniles!BA25&gt;0,juveniles!BA25,"")</f>
        <v/>
      </c>
      <c r="S27" s="111" t="str">
        <f>IF(juveniles!BA28&gt;0,juveniles!BA28,"")</f>
        <v/>
      </c>
      <c r="T27" s="111" t="str">
        <f>IF(juveniles!BA29&gt;0,juveniles!BA29,"")</f>
        <v/>
      </c>
      <c r="U27" s="111" t="str">
        <f>IF(juveniles!BA32&gt;0,juveniles!BA32,"")</f>
        <v/>
      </c>
      <c r="V27" s="111" t="str">
        <f>IF(juveniles!BA33&gt;0,juveniles!BA33,"")</f>
        <v/>
      </c>
    </row>
    <row r="28" spans="1:22" ht="25.5" x14ac:dyDescent="0.2">
      <c r="A28" s="63" t="str">
        <f>'juveniles_stats (μm)'!A$2</f>
        <v>Echiniscus scabrocirrosus</v>
      </c>
      <c r="B28" s="78" t="str">
        <f>'juveniles_stats (μm)'!B$2</f>
        <v>ZA.431</v>
      </c>
      <c r="C28" s="99">
        <f>juveniles!BB1</f>
        <v>27</v>
      </c>
      <c r="D28" s="101" t="str">
        <f>IF(juveniles!BC3&gt;0,juveniles!BC3,"")</f>
        <v/>
      </c>
      <c r="E28" s="111" t="str">
        <f>IF(juveniles!BC6&gt;0,juveniles!BC6,"")</f>
        <v/>
      </c>
      <c r="F28" s="111" t="str">
        <f>IF(juveniles!BC7&gt;0,juveniles!BC7,"")</f>
        <v/>
      </c>
      <c r="G28" s="111" t="str">
        <f>IF(juveniles!BC8&gt;0,juveniles!BC8,"")</f>
        <v/>
      </c>
      <c r="H28" s="111" t="str">
        <f>IF(juveniles!BC9&gt;0,juveniles!BC9,"")</f>
        <v/>
      </c>
      <c r="I28" s="111" t="str">
        <f>IF(juveniles!BC10&gt;0,juveniles!BC10,"")</f>
        <v/>
      </c>
      <c r="J28" s="111" t="str">
        <f>IF(juveniles!BC13&gt;0,juveniles!BC13,"")</f>
        <v/>
      </c>
      <c r="K28" s="111" t="str">
        <f>IF(juveniles!BC14&gt;0,juveniles!BC14,"")</f>
        <v/>
      </c>
      <c r="L28" s="111" t="str">
        <f>IF(juveniles!BC15&gt;0,juveniles!BC15,"")</f>
        <v/>
      </c>
      <c r="M28" s="111" t="str">
        <f>IF(juveniles!BC16&gt;0,juveniles!BC16,"")</f>
        <v/>
      </c>
      <c r="N28" s="111" t="str">
        <f>IF(juveniles!BC17&gt;0,juveniles!BC17,"")</f>
        <v/>
      </c>
      <c r="O28" s="111" t="str">
        <f>IF(juveniles!BC20&gt;0,juveniles!BC20,"")</f>
        <v/>
      </c>
      <c r="P28" s="111" t="str">
        <f>IF(juveniles!BC21&gt;0,juveniles!BC21,"")</f>
        <v/>
      </c>
      <c r="Q28" s="111" t="str">
        <f>IF(juveniles!BC24&gt;0,juveniles!BC24,"")</f>
        <v/>
      </c>
      <c r="R28" s="111" t="str">
        <f>IF(juveniles!BC25&gt;0,juveniles!BC25,"")</f>
        <v/>
      </c>
      <c r="S28" s="111" t="str">
        <f>IF(juveniles!BC28&gt;0,juveniles!BC28,"")</f>
        <v/>
      </c>
      <c r="T28" s="111" t="str">
        <f>IF(juveniles!BC29&gt;0,juveniles!BC29,"")</f>
        <v/>
      </c>
      <c r="U28" s="111" t="str">
        <f>IF(juveniles!BC32&gt;0,juveniles!BC32,"")</f>
        <v/>
      </c>
      <c r="V28" s="111" t="str">
        <f>IF(juveniles!BC33&gt;0,juveniles!BC33,"")</f>
        <v/>
      </c>
    </row>
    <row r="29" spans="1:22" ht="25.5" x14ac:dyDescent="0.2">
      <c r="A29" s="63" t="str">
        <f>'juveniles_stats (μm)'!A$2</f>
        <v>Echiniscus scabrocirrosus</v>
      </c>
      <c r="B29" s="78" t="str">
        <f>'juveniles_stats (μm)'!B$2</f>
        <v>ZA.431</v>
      </c>
      <c r="C29" s="99">
        <f>juveniles!BD1</f>
        <v>28</v>
      </c>
      <c r="D29" s="101" t="str">
        <f>IF(juveniles!BE3&gt;0,juveniles!BE3,"")</f>
        <v/>
      </c>
      <c r="E29" s="111" t="str">
        <f>IF(juveniles!BE6&gt;0,juveniles!BE6,"")</f>
        <v/>
      </c>
      <c r="F29" s="111" t="str">
        <f>IF(juveniles!BE7&gt;0,juveniles!BE7,"")</f>
        <v/>
      </c>
      <c r="G29" s="111" t="str">
        <f>IF(juveniles!BE8&gt;0,juveniles!BE8,"")</f>
        <v/>
      </c>
      <c r="H29" s="111" t="str">
        <f>IF(juveniles!BE9&gt;0,juveniles!BE9,"")</f>
        <v/>
      </c>
      <c r="I29" s="111" t="str">
        <f>IF(juveniles!BE10&gt;0,juveniles!BE10,"")</f>
        <v/>
      </c>
      <c r="J29" s="111" t="str">
        <f>IF(juveniles!BE13&gt;0,juveniles!BE13,"")</f>
        <v/>
      </c>
      <c r="K29" s="111" t="str">
        <f>IF(juveniles!BE14&gt;0,juveniles!BE14,"")</f>
        <v/>
      </c>
      <c r="L29" s="111" t="str">
        <f>IF(juveniles!BE15&gt;0,juveniles!BE15,"")</f>
        <v/>
      </c>
      <c r="M29" s="111" t="str">
        <f>IF(juveniles!BE16&gt;0,juveniles!BE16,"")</f>
        <v/>
      </c>
      <c r="N29" s="111" t="str">
        <f>IF(juveniles!BE17&gt;0,juveniles!BE17,"")</f>
        <v/>
      </c>
      <c r="O29" s="111" t="str">
        <f>IF(juveniles!BE20&gt;0,juveniles!BE20,"")</f>
        <v/>
      </c>
      <c r="P29" s="111" t="str">
        <f>IF(juveniles!BE21&gt;0,juveniles!BE21,"")</f>
        <v/>
      </c>
      <c r="Q29" s="111" t="str">
        <f>IF(juveniles!BE24&gt;0,juveniles!BE24,"")</f>
        <v/>
      </c>
      <c r="R29" s="111" t="str">
        <f>IF(juveniles!BE25&gt;0,juveniles!BE25,"")</f>
        <v/>
      </c>
      <c r="S29" s="111" t="str">
        <f>IF(juveniles!BE28&gt;0,juveniles!BE28,"")</f>
        <v/>
      </c>
      <c r="T29" s="111" t="str">
        <f>IF(juveniles!BE29&gt;0,juveniles!BE29,"")</f>
        <v/>
      </c>
      <c r="U29" s="111" t="str">
        <f>IF(juveniles!BE32&gt;0,juveniles!BE32,"")</f>
        <v/>
      </c>
      <c r="V29" s="111" t="str">
        <f>IF(juveniles!BE33&gt;0,juveniles!BE33,"")</f>
        <v/>
      </c>
    </row>
    <row r="30" spans="1:22" ht="25.5" x14ac:dyDescent="0.2">
      <c r="A30" s="63" t="str">
        <f>'juveniles_stats (μm)'!A$2</f>
        <v>Echiniscus scabrocirrosus</v>
      </c>
      <c r="B30" s="78" t="str">
        <f>'juveniles_stats (μm)'!B$2</f>
        <v>ZA.431</v>
      </c>
      <c r="C30" s="99">
        <f>juveniles!BF1</f>
        <v>29</v>
      </c>
      <c r="D30" s="101" t="str">
        <f>IF(juveniles!BG3&gt;0,juveniles!BG3,"")</f>
        <v/>
      </c>
      <c r="E30" s="111" t="str">
        <f>IF(juveniles!BG6&gt;0,juveniles!BG6,"")</f>
        <v/>
      </c>
      <c r="F30" s="111" t="str">
        <f>IF(juveniles!BG7&gt;0,juveniles!BG7,"")</f>
        <v/>
      </c>
      <c r="G30" s="111" t="str">
        <f>IF(juveniles!BG8&gt;0,juveniles!BG8,"")</f>
        <v/>
      </c>
      <c r="H30" s="111" t="str">
        <f>IF(juveniles!BG9&gt;0,juveniles!BG9,"")</f>
        <v/>
      </c>
      <c r="I30" s="111" t="str">
        <f>IF(juveniles!BG10&gt;0,juveniles!BG10,"")</f>
        <v/>
      </c>
      <c r="J30" s="111" t="str">
        <f>IF(juveniles!BG13&gt;0,juveniles!BG13,"")</f>
        <v/>
      </c>
      <c r="K30" s="111" t="str">
        <f>IF(juveniles!BG14&gt;0,juveniles!BG14,"")</f>
        <v/>
      </c>
      <c r="L30" s="111" t="str">
        <f>IF(juveniles!BG15&gt;0,juveniles!BG15,"")</f>
        <v/>
      </c>
      <c r="M30" s="111" t="str">
        <f>IF(juveniles!BG16&gt;0,juveniles!BG16,"")</f>
        <v/>
      </c>
      <c r="N30" s="111" t="str">
        <f>IF(juveniles!BG17&gt;0,juveniles!BG17,"")</f>
        <v/>
      </c>
      <c r="O30" s="111" t="str">
        <f>IF(juveniles!BG20&gt;0,juveniles!BG20,"")</f>
        <v/>
      </c>
      <c r="P30" s="111" t="str">
        <f>IF(juveniles!BG21&gt;0,juveniles!BG21,"")</f>
        <v/>
      </c>
      <c r="Q30" s="111" t="str">
        <f>IF(juveniles!BG24&gt;0,juveniles!BG24,"")</f>
        <v/>
      </c>
      <c r="R30" s="111" t="str">
        <f>IF(juveniles!BG25&gt;0,juveniles!BG25,"")</f>
        <v/>
      </c>
      <c r="S30" s="111" t="str">
        <f>IF(juveniles!BG28&gt;0,juveniles!BG28,"")</f>
        <v/>
      </c>
      <c r="T30" s="111" t="str">
        <f>IF(juveniles!BG29&gt;0,juveniles!BG29,"")</f>
        <v/>
      </c>
      <c r="U30" s="111" t="str">
        <f>IF(juveniles!BG32&gt;0,juveniles!BG32,"")</f>
        <v/>
      </c>
      <c r="V30" s="111" t="str">
        <f>IF(juveniles!BG33&gt;0,juveniles!BG33,"")</f>
        <v/>
      </c>
    </row>
    <row r="31" spans="1:22" ht="25.5" x14ac:dyDescent="0.2">
      <c r="A31" s="63" t="str">
        <f>'juveniles_stats (μm)'!A$2</f>
        <v>Echiniscus scabrocirrosus</v>
      </c>
      <c r="B31" s="78" t="str">
        <f>'juveniles_stats (μm)'!B$2</f>
        <v>ZA.431</v>
      </c>
      <c r="C31" s="99">
        <f>juveniles!BH1</f>
        <v>30</v>
      </c>
      <c r="D31" s="101" t="str">
        <f>IF(juveniles!BI3&gt;0,juveniles!BI3,"")</f>
        <v/>
      </c>
      <c r="E31" s="111" t="str">
        <f>IF(juveniles!BI6&gt;0,juveniles!BI6,"")</f>
        <v/>
      </c>
      <c r="F31" s="111" t="str">
        <f>IF(juveniles!BI7&gt;0,juveniles!BI7,"")</f>
        <v/>
      </c>
      <c r="G31" s="111" t="str">
        <f>IF(juveniles!BI8&gt;0,juveniles!BI8,"")</f>
        <v/>
      </c>
      <c r="H31" s="111" t="str">
        <f>IF(juveniles!BI9&gt;0,juveniles!BI9,"")</f>
        <v/>
      </c>
      <c r="I31" s="111" t="str">
        <f>IF(juveniles!BI10&gt;0,juveniles!BI10,"")</f>
        <v/>
      </c>
      <c r="J31" s="111" t="str">
        <f>IF(juveniles!BI13&gt;0,juveniles!BI13,"")</f>
        <v/>
      </c>
      <c r="K31" s="111" t="str">
        <f>IF(juveniles!BI14&gt;0,juveniles!BI14,"")</f>
        <v/>
      </c>
      <c r="L31" s="111" t="str">
        <f>IF(juveniles!BI15&gt;0,juveniles!BI15,"")</f>
        <v/>
      </c>
      <c r="M31" s="111" t="str">
        <f>IF(juveniles!BI16&gt;0,juveniles!BI16,"")</f>
        <v/>
      </c>
      <c r="N31" s="111" t="str">
        <f>IF(juveniles!BI17&gt;0,juveniles!BI17,"")</f>
        <v/>
      </c>
      <c r="O31" s="111" t="str">
        <f>IF(juveniles!BI20&gt;0,juveniles!BI20,"")</f>
        <v/>
      </c>
      <c r="P31" s="111" t="str">
        <f>IF(juveniles!BI21&gt;0,juveniles!BI21,"")</f>
        <v/>
      </c>
      <c r="Q31" s="111" t="str">
        <f>IF(juveniles!BI24&gt;0,juveniles!BI24,"")</f>
        <v/>
      </c>
      <c r="R31" s="111" t="str">
        <f>IF(juveniles!BI25&gt;0,juveniles!BI25,"")</f>
        <v/>
      </c>
      <c r="S31" s="111" t="str">
        <f>IF(juveniles!BI28&gt;0,juveniles!BI28,"")</f>
        <v/>
      </c>
      <c r="T31" s="111" t="str">
        <f>IF(juveniles!BI29&gt;0,juveniles!BI29,"")</f>
        <v/>
      </c>
      <c r="U31" s="111" t="str">
        <f>IF(juveniles!BI32&gt;0,juveniles!BI32,"")</f>
        <v/>
      </c>
      <c r="V31" s="111" t="str">
        <f>IF(juveniles!BI33&gt;0,juveniles!BI33,"")</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8" sqref="I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49</v>
      </c>
      <c r="B1" s="81" t="s">
        <v>50</v>
      </c>
      <c r="C1" s="67" t="s">
        <v>34</v>
      </c>
      <c r="D1" s="82" t="s">
        <v>4</v>
      </c>
      <c r="E1" s="82" t="s">
        <v>25</v>
      </c>
      <c r="F1" s="82" t="s">
        <v>35</v>
      </c>
      <c r="G1" s="82" t="s">
        <v>36</v>
      </c>
      <c r="H1" s="82" t="s">
        <v>37</v>
      </c>
      <c r="I1" s="82" t="s">
        <v>38</v>
      </c>
      <c r="J1" s="82" t="s">
        <v>39</v>
      </c>
      <c r="K1" s="82" t="s">
        <v>40</v>
      </c>
      <c r="L1" s="82" t="s">
        <v>62</v>
      </c>
      <c r="M1" s="82" t="s">
        <v>64</v>
      </c>
      <c r="N1" s="82" t="s">
        <v>63</v>
      </c>
      <c r="O1" s="82" t="s">
        <v>5</v>
      </c>
      <c r="P1" s="82" t="s">
        <v>6</v>
      </c>
      <c r="Q1" s="82" t="s">
        <v>7</v>
      </c>
      <c r="R1" s="82" t="s">
        <v>51</v>
      </c>
      <c r="S1" s="82" t="s">
        <v>52</v>
      </c>
      <c r="T1" s="82" t="s">
        <v>75</v>
      </c>
      <c r="U1" s="82" t="s">
        <v>53</v>
      </c>
      <c r="V1" s="82" t="s">
        <v>54</v>
      </c>
      <c r="W1" s="82" t="s">
        <v>76</v>
      </c>
      <c r="X1" s="82" t="s">
        <v>55</v>
      </c>
      <c r="Y1" s="82" t="s">
        <v>56</v>
      </c>
      <c r="Z1" s="82" t="s">
        <v>77</v>
      </c>
      <c r="AA1" s="82" t="s">
        <v>57</v>
      </c>
      <c r="AB1" s="82" t="s">
        <v>58</v>
      </c>
      <c r="AC1" s="82" t="s">
        <v>78</v>
      </c>
    </row>
    <row r="2" spans="1:29" ht="25.5" x14ac:dyDescent="0.2">
      <c r="A2" s="119" t="str">
        <f>'general info'!D2</f>
        <v>Echiniscus scabrocirrosus</v>
      </c>
      <c r="B2" s="120" t="str">
        <f>'general info'!D3</f>
        <v>ZA.431</v>
      </c>
      <c r="C2" s="99">
        <f>larvae!B1</f>
        <v>1</v>
      </c>
      <c r="D2" s="100">
        <f>IF(larvae!B3&gt;0,larvae!B3,"")</f>
        <v>162</v>
      </c>
      <c r="E2" s="105">
        <f>IF(larvae!B4&gt;0,larvae!B4,"")</f>
        <v>26.9</v>
      </c>
      <c r="F2" s="105" t="str">
        <f>IF(larvae!B6&gt;0,larvae!B6,"")</f>
        <v/>
      </c>
      <c r="G2" s="105">
        <f>IF(larvae!B7&gt;0,larvae!B7,"")</f>
        <v>5.8</v>
      </c>
      <c r="H2" s="105">
        <f>IF(larvae!B8&gt;0,larvae!B8,"")</f>
        <v>7.6</v>
      </c>
      <c r="I2" s="105">
        <f>IF(larvae!B9&gt;0,larvae!B9,"")</f>
        <v>4.3</v>
      </c>
      <c r="J2" s="105">
        <f>IF(larvae!B10&gt;0,larvae!B10,"")</f>
        <v>24</v>
      </c>
      <c r="K2" s="106">
        <f>IF(larvae!B11&gt;0,larvae!B11,"")</f>
        <v>0.14814814814814814</v>
      </c>
      <c r="L2" s="105" t="str">
        <f>IF(larvae!B13&gt;0,larvae!B13,"")</f>
        <v/>
      </c>
      <c r="M2" s="105">
        <f>IF(larvae!B14&gt;0,larvae!B14,"")</f>
        <v>22.8</v>
      </c>
      <c r="N2" s="105" t="str">
        <f>IF(larvae!B15&gt;0,larvae!B15,"")</f>
        <v/>
      </c>
      <c r="O2" s="105" t="str">
        <f>IF(larvae!B16&gt;0,larvae!B16,"")</f>
        <v/>
      </c>
      <c r="P2" s="105">
        <f>IF(larvae!B17&gt;0,larvae!B17,"")</f>
        <v>3</v>
      </c>
      <c r="Q2" s="105">
        <f>IF(larvae!B18&gt;0,larvae!B18,"")</f>
        <v>12</v>
      </c>
      <c r="R2" s="105">
        <f>IF(larvae!B20&gt;0,larvae!B20,"")</f>
        <v>9.9</v>
      </c>
      <c r="S2" s="105">
        <f>IF(larvae!B21&gt;0,larvae!B21,"")</f>
        <v>2.1</v>
      </c>
      <c r="T2" s="106">
        <f>IF(larvae!B22&gt;0,larvae!B22,"")</f>
        <v>0.21212121212121213</v>
      </c>
      <c r="U2" s="105" t="str">
        <f>IF(larvae!B24&gt;0,larvae!B24,"")</f>
        <v/>
      </c>
      <c r="V2" s="105" t="str">
        <f>IF(larvae!B25&gt;0,larvae!B25,"")</f>
        <v/>
      </c>
      <c r="W2" s="106" t="str">
        <f>IF(larvae!B26&gt;0,larvae!B26,"")</f>
        <v/>
      </c>
      <c r="X2" s="105" t="str">
        <f>IF(larvae!B28&gt;0,larvae!B28,"")</f>
        <v/>
      </c>
      <c r="Y2" s="107" t="str">
        <f>IF(larvae!B29&gt;0,larvae!B29,"")</f>
        <v/>
      </c>
      <c r="Z2" s="108" t="str">
        <f>IF(larvae!B30&gt;0,larvae!B30,"")</f>
        <v/>
      </c>
      <c r="AA2" s="107" t="str">
        <f>IF(larvae!B32&gt;0,larvae!B32,"")</f>
        <v/>
      </c>
      <c r="AB2" s="107" t="str">
        <f>IF(larvae!B33&gt;0,larvae!B33,"")</f>
        <v/>
      </c>
      <c r="AC2" s="108" t="str">
        <f>IF(larvae!B34&gt;0,larvae!B34,"")</f>
        <v/>
      </c>
    </row>
    <row r="3" spans="1:29" ht="25.5" x14ac:dyDescent="0.2">
      <c r="A3" s="63" t="str">
        <f t="shared" ref="A3:B19" si="0">A$2</f>
        <v>Echiniscus scabrocirrosus</v>
      </c>
      <c r="B3" s="79" t="str">
        <f>B$2</f>
        <v>ZA.431</v>
      </c>
      <c r="C3" s="99">
        <f>larvae!D1</f>
        <v>2</v>
      </c>
      <c r="D3" s="100">
        <f>IF(larvae!D3&gt;0,larvae!D3,"")</f>
        <v>178.1</v>
      </c>
      <c r="E3" s="109">
        <f>IF(larvae!D4&gt;0,larvae!D4,"")</f>
        <v>29.7</v>
      </c>
      <c r="F3" s="109">
        <f>IF(larvae!D6&gt;0,larvae!D6,"")</f>
        <v>5.0999999999999996</v>
      </c>
      <c r="G3" s="109">
        <f>IF(larvae!D7&gt;0,larvae!D7,"")</f>
        <v>4.9000000000000004</v>
      </c>
      <c r="H3" s="109">
        <f>IF(larvae!D8&gt;0,larvae!D8,"")</f>
        <v>7.2</v>
      </c>
      <c r="I3" s="109">
        <f>IF(larvae!D9&gt;0,larvae!D9,"")</f>
        <v>4</v>
      </c>
      <c r="J3" s="109">
        <f>IF(larvae!D10&gt;0,larvae!D10,"")</f>
        <v>22.3</v>
      </c>
      <c r="K3" s="108">
        <f>IF(larvae!D11&gt;0,larvae!D11,"")</f>
        <v>0.12521055586749019</v>
      </c>
      <c r="L3" s="109">
        <f>IF(larvae!D13&gt;0,larvae!D13,"")</f>
        <v>45</v>
      </c>
      <c r="M3" s="109">
        <f>IF(larvae!D14&gt;0,larvae!D14,"")</f>
        <v>34</v>
      </c>
      <c r="N3" s="109">
        <f>IF(larvae!D15&gt;0,larvae!D15,"")</f>
        <v>47.1</v>
      </c>
      <c r="O3" s="109" t="str">
        <f>IF(larvae!D16&gt;0,larvae!D16,"")</f>
        <v/>
      </c>
      <c r="P3" s="109">
        <f>IF(larvae!D17&gt;0,larvae!D17,"")</f>
        <v>2.7</v>
      </c>
      <c r="Q3" s="109">
        <f>IF(larvae!D18&gt;0,larvae!D18,"")</f>
        <v>9</v>
      </c>
      <c r="R3" s="109">
        <f>IF(larvae!D20&gt;0,larvae!D20,"")</f>
        <v>9</v>
      </c>
      <c r="S3" s="109">
        <f>IF(larvae!D21&gt;0,larvae!D21,"")</f>
        <v>2.2000000000000002</v>
      </c>
      <c r="T3" s="108">
        <f>IF(larvae!D22&gt;0,larvae!D22,"")</f>
        <v>0.24444444444444446</v>
      </c>
      <c r="U3" s="109">
        <f>IF(larvae!D24&gt;0,larvae!D24,"")</f>
        <v>9.1</v>
      </c>
      <c r="V3" s="109">
        <f>IF(larvae!D25&gt;0,larvae!D25,"")</f>
        <v>1.8</v>
      </c>
      <c r="W3" s="108">
        <f>IF(larvae!D26&gt;0,larvae!D26,"")</f>
        <v>0.19780219780219782</v>
      </c>
      <c r="X3" s="109">
        <f>IF(larvae!D28&gt;0,larvae!D28,"")</f>
        <v>8.6999999999999993</v>
      </c>
      <c r="Y3" s="107">
        <f>IF(larvae!D29&gt;0,larvae!D29,"")</f>
        <v>2.2999999999999998</v>
      </c>
      <c r="Z3" s="108">
        <f>IF(larvae!D30&gt;0,larvae!D30,"")</f>
        <v>0.26436781609195403</v>
      </c>
      <c r="AA3" s="107">
        <f>IF(larvae!D32&gt;0,larvae!D32,"")</f>
        <v>9</v>
      </c>
      <c r="AB3" s="107">
        <f>IF(larvae!D33&gt;0,larvae!D33,"")</f>
        <v>2.4</v>
      </c>
      <c r="AC3" s="108">
        <f>IF(larvae!D34&gt;0,larvae!D34,"")</f>
        <v>0.26666666666666666</v>
      </c>
    </row>
    <row r="4" spans="1:29" ht="25.5" x14ac:dyDescent="0.2">
      <c r="A4" s="63" t="str">
        <f t="shared" si="0"/>
        <v>Echiniscus scabrocirrosus</v>
      </c>
      <c r="B4" s="79" t="str">
        <f t="shared" si="0"/>
        <v>ZA.431</v>
      </c>
      <c r="C4" s="99">
        <f>larvae!F1</f>
        <v>3</v>
      </c>
      <c r="D4" s="100" t="str">
        <f>IF(larvae!F3&gt;0,larvae!F3,"")</f>
        <v/>
      </c>
      <c r="E4" s="109" t="str">
        <f>IF(larvae!F4&gt;0,larvae!F4,"")</f>
        <v/>
      </c>
      <c r="F4" s="109" t="str">
        <f>IF(larvae!F6&gt;0,larvae!F6,"")</f>
        <v/>
      </c>
      <c r="G4" s="109" t="str">
        <f>IF(larvae!F7&gt;0,larvae!F7,"")</f>
        <v/>
      </c>
      <c r="H4" s="109" t="str">
        <f>IF(larvae!F8&gt;0,larvae!F8,"")</f>
        <v/>
      </c>
      <c r="I4" s="109" t="str">
        <f>IF(larvae!F9&gt;0,larvae!F9,"")</f>
        <v/>
      </c>
      <c r="J4" s="109" t="str">
        <f>IF(larvae!F10&gt;0,larvae!F10,"")</f>
        <v/>
      </c>
      <c r="K4" s="108" t="str">
        <f>IF(larvae!F11&gt;0,larvae!F11,"")</f>
        <v/>
      </c>
      <c r="L4" s="109" t="str">
        <f>IF(larvae!F13&gt;0,larvae!F13,"")</f>
        <v/>
      </c>
      <c r="M4" s="109" t="str">
        <f>IF(larvae!F14&gt;0,larvae!F14,"")</f>
        <v/>
      </c>
      <c r="N4" s="109" t="str">
        <f>IF(larvae!F15&gt;0,larvae!F15,"")</f>
        <v/>
      </c>
      <c r="O4" s="109" t="str">
        <f>IF(larvae!F16&gt;0,larvae!F16,"")</f>
        <v/>
      </c>
      <c r="P4" s="109" t="str">
        <f>IF(larvae!F17&gt;0,larvae!F17,"")</f>
        <v/>
      </c>
      <c r="Q4" s="109" t="str">
        <f>IF(larvae!F18&gt;0,larvae!F18,"")</f>
        <v/>
      </c>
      <c r="R4" s="109" t="str">
        <f>IF(larvae!F20&gt;0,larvae!F20,"")</f>
        <v/>
      </c>
      <c r="S4" s="109" t="str">
        <f>IF(larvae!F21&gt;0,larvae!F21,"")</f>
        <v/>
      </c>
      <c r="T4" s="108" t="str">
        <f>IF(larvae!F22&gt;0,larvae!F22,"")</f>
        <v/>
      </c>
      <c r="U4" s="109" t="str">
        <f>IF(larvae!F24&gt;0,larvae!F24,"")</f>
        <v/>
      </c>
      <c r="V4" s="109" t="str">
        <f>IF(larvae!F25&gt;0,larvae!F25,"")</f>
        <v/>
      </c>
      <c r="W4" s="108" t="str">
        <f>IF(larvae!F26&gt;0,larvae!F26,"")</f>
        <v/>
      </c>
      <c r="X4" s="109" t="str">
        <f>IF(larvae!F28&gt;0,larvae!F28,"")</f>
        <v/>
      </c>
      <c r="Y4" s="107" t="str">
        <f>IF(larvae!F29&gt;0,larvae!F29,"")</f>
        <v/>
      </c>
      <c r="Z4" s="108" t="str">
        <f>IF(larvae!F30&gt;0,larvae!F30,"")</f>
        <v/>
      </c>
      <c r="AA4" s="107" t="str">
        <f>IF(larvae!F32&gt;0,larvae!F32,"")</f>
        <v/>
      </c>
      <c r="AB4" s="107" t="str">
        <f>IF(larvae!F33&gt;0,larvae!F33,"")</f>
        <v/>
      </c>
      <c r="AC4" s="108" t="str">
        <f>IF(larvae!F34&gt;0,larvae!F34,"")</f>
        <v/>
      </c>
    </row>
    <row r="5" spans="1:29" ht="25.5" x14ac:dyDescent="0.2">
      <c r="A5" s="63" t="str">
        <f t="shared" si="0"/>
        <v>Echiniscus scabrocirrosus</v>
      </c>
      <c r="B5" s="79" t="str">
        <f t="shared" si="0"/>
        <v>ZA.431</v>
      </c>
      <c r="C5" s="99">
        <f>larvae!H1</f>
        <v>4</v>
      </c>
      <c r="D5" s="100" t="str">
        <f>IF(larvae!H3&gt;0,larvae!H3,"")</f>
        <v/>
      </c>
      <c r="E5" s="109" t="str">
        <f>IF(larvae!H4&gt;0,larvae!H4,"")</f>
        <v/>
      </c>
      <c r="F5" s="109" t="str">
        <f>IF(larvae!H6&gt;0,larvae!H6,"")</f>
        <v/>
      </c>
      <c r="G5" s="109" t="str">
        <f>IF(larvae!H7&gt;0,larvae!H7,"")</f>
        <v/>
      </c>
      <c r="H5" s="109" t="str">
        <f>IF(larvae!H8&gt;0,larvae!H8,"")</f>
        <v/>
      </c>
      <c r="I5" s="109" t="str">
        <f>IF(larvae!H9&gt;0,larvae!H9,"")</f>
        <v/>
      </c>
      <c r="J5" s="109" t="str">
        <f>IF(larvae!H10&gt;0,larvae!H10,"")</f>
        <v/>
      </c>
      <c r="K5" s="108" t="str">
        <f>IF(larvae!H11&gt;0,larvae!H11,"")</f>
        <v/>
      </c>
      <c r="L5" s="109" t="str">
        <f>IF(larvae!H13&gt;0,larvae!H13,"")</f>
        <v/>
      </c>
      <c r="M5" s="109" t="str">
        <f>IF(larvae!H14&gt;0,larvae!H14,"")</f>
        <v/>
      </c>
      <c r="N5" s="109" t="str">
        <f>IF(larvae!H15&gt;0,larvae!H15,"")</f>
        <v/>
      </c>
      <c r="O5" s="109" t="str">
        <f>IF(larvae!H16&gt;0,larvae!H16,"")</f>
        <v/>
      </c>
      <c r="P5" s="109" t="str">
        <f>IF(larvae!H17&gt;0,larvae!H17,"")</f>
        <v/>
      </c>
      <c r="Q5" s="109" t="str">
        <f>IF(larvae!H18&gt;0,larvae!H18,"")</f>
        <v/>
      </c>
      <c r="R5" s="109" t="str">
        <f>IF(larvae!H20&gt;0,larvae!H20,"")</f>
        <v/>
      </c>
      <c r="S5" s="109" t="str">
        <f>IF(larvae!H21&gt;0,larvae!H21,"")</f>
        <v/>
      </c>
      <c r="T5" s="108" t="str">
        <f>IF(larvae!H22&gt;0,larvae!H22,"")</f>
        <v/>
      </c>
      <c r="U5" s="109" t="str">
        <f>IF(larvae!H24&gt;0,larvae!H24,"")</f>
        <v/>
      </c>
      <c r="V5" s="109" t="str">
        <f>IF(larvae!H25&gt;0,larvae!H25,"")</f>
        <v/>
      </c>
      <c r="W5" s="108" t="str">
        <f>IF(larvae!H26&gt;0,larvae!H26,"")</f>
        <v/>
      </c>
      <c r="X5" s="109" t="str">
        <f>IF(larvae!H28&gt;0,larvae!H28,"")</f>
        <v/>
      </c>
      <c r="Y5" s="107" t="str">
        <f>IF(larvae!H29&gt;0,larvae!H29,"")</f>
        <v/>
      </c>
      <c r="Z5" s="108" t="str">
        <f>IF(larvae!H30&gt;0,larvae!H30,"")</f>
        <v/>
      </c>
      <c r="AA5" s="107" t="str">
        <f>IF(larvae!H32&gt;0,larvae!H32,"")</f>
        <v/>
      </c>
      <c r="AB5" s="107" t="str">
        <f>IF(larvae!H33&gt;0,larvae!H33,"")</f>
        <v/>
      </c>
      <c r="AC5" s="108" t="str">
        <f>IF(larvae!H34&gt;0,larvae!H34,"")</f>
        <v/>
      </c>
    </row>
    <row r="6" spans="1:29" ht="25.5" x14ac:dyDescent="0.2">
      <c r="A6" s="63" t="str">
        <f t="shared" si="0"/>
        <v>Echiniscus scabrocirrosus</v>
      </c>
      <c r="B6" s="79" t="str">
        <f t="shared" si="0"/>
        <v>ZA.431</v>
      </c>
      <c r="C6" s="99">
        <f>larvae!J1</f>
        <v>5</v>
      </c>
      <c r="D6" s="100" t="str">
        <f>IF(larvae!J3&gt;0,larvae!J3,"")</f>
        <v/>
      </c>
      <c r="E6" s="109" t="str">
        <f>IF(larvae!J4&gt;0,larvae!J4,"")</f>
        <v/>
      </c>
      <c r="F6" s="109" t="str">
        <f>IF(larvae!J6&gt;0,larvae!J6,"")</f>
        <v/>
      </c>
      <c r="G6" s="109" t="str">
        <f>IF(larvae!J7&gt;0,larvae!J7,"")</f>
        <v/>
      </c>
      <c r="H6" s="109" t="str">
        <f>IF(larvae!J8&gt;0,larvae!J8,"")</f>
        <v/>
      </c>
      <c r="I6" s="109" t="str">
        <f>IF(larvae!J9&gt;0,larvae!J9,"")</f>
        <v/>
      </c>
      <c r="J6" s="109" t="str">
        <f>IF(larvae!J10&gt;0,larvae!J10,"")</f>
        <v/>
      </c>
      <c r="K6" s="108" t="str">
        <f>IF(larvae!J11&gt;0,larvae!J11,"")</f>
        <v/>
      </c>
      <c r="L6" s="109" t="str">
        <f>IF(larvae!J13&gt;0,larvae!J13,"")</f>
        <v/>
      </c>
      <c r="M6" s="109" t="str">
        <f>IF(larvae!J14&gt;0,larvae!J14,"")</f>
        <v/>
      </c>
      <c r="N6" s="109" t="str">
        <f>IF(larvae!J15&gt;0,larvae!J15,"")</f>
        <v/>
      </c>
      <c r="O6" s="109" t="str">
        <f>IF(larvae!J16&gt;0,larvae!J16,"")</f>
        <v/>
      </c>
      <c r="P6" s="109" t="str">
        <f>IF(larvae!J17&gt;0,larvae!J17,"")</f>
        <v/>
      </c>
      <c r="Q6" s="109" t="str">
        <f>IF(larvae!J18&gt;0,larvae!J18,"")</f>
        <v/>
      </c>
      <c r="R6" s="109" t="str">
        <f>IF(larvae!J20&gt;0,larvae!J20,"")</f>
        <v/>
      </c>
      <c r="S6" s="109" t="str">
        <f>IF(larvae!J21&gt;0,larvae!J21,"")</f>
        <v/>
      </c>
      <c r="T6" s="108" t="str">
        <f>IF(larvae!J22&gt;0,larvae!J22,"")</f>
        <v/>
      </c>
      <c r="U6" s="109" t="str">
        <f>IF(larvae!J24&gt;0,larvae!J24,"")</f>
        <v/>
      </c>
      <c r="V6" s="109" t="str">
        <f>IF(larvae!J25&gt;0,larvae!J25,"")</f>
        <v/>
      </c>
      <c r="W6" s="108" t="str">
        <f>IF(larvae!J26&gt;0,larvae!J26,"")</f>
        <v/>
      </c>
      <c r="X6" s="109" t="str">
        <f>IF(larvae!J28&gt;0,larvae!J28,"")</f>
        <v/>
      </c>
      <c r="Y6" s="107" t="str">
        <f>IF(larvae!J29&gt;0,larvae!J29,"")</f>
        <v/>
      </c>
      <c r="Z6" s="108" t="str">
        <f>IF(larvae!J30&gt;0,larvae!J30,"")</f>
        <v/>
      </c>
      <c r="AA6" s="107" t="str">
        <f>IF(larvae!J32&gt;0,larvae!J32,"")</f>
        <v/>
      </c>
      <c r="AB6" s="107" t="str">
        <f>IF(larvae!J33&gt;0,larvae!J33,"")</f>
        <v/>
      </c>
      <c r="AC6" s="108" t="str">
        <f>IF(larvae!J34&gt;0,larvae!J34,"")</f>
        <v/>
      </c>
    </row>
    <row r="7" spans="1:29" ht="25.5" x14ac:dyDescent="0.2">
      <c r="A7" s="63" t="str">
        <f t="shared" si="0"/>
        <v>Echiniscus scabrocirrosus</v>
      </c>
      <c r="B7" s="79" t="str">
        <f t="shared" si="0"/>
        <v>ZA.431</v>
      </c>
      <c r="C7" s="99">
        <f>larvae!L1</f>
        <v>6</v>
      </c>
      <c r="D7" s="100" t="str">
        <f>IF(larvae!L3&gt;0,larvae!L3,"")</f>
        <v/>
      </c>
      <c r="E7" s="109" t="str">
        <f>IF(larvae!L4&gt;0,larvae!L4,"")</f>
        <v/>
      </c>
      <c r="F7" s="109" t="str">
        <f>IF(larvae!L6&gt;0,larvae!L6,"")</f>
        <v/>
      </c>
      <c r="G7" s="109" t="str">
        <f>IF(larvae!L7&gt;0,larvae!L7,"")</f>
        <v/>
      </c>
      <c r="H7" s="109" t="str">
        <f>IF(larvae!L8&gt;0,larvae!L8,"")</f>
        <v/>
      </c>
      <c r="I7" s="109" t="str">
        <f>IF(larvae!L9&gt;0,larvae!L9,"")</f>
        <v/>
      </c>
      <c r="J7" s="109" t="str">
        <f>IF(larvae!L10&gt;0,larvae!L10,"")</f>
        <v/>
      </c>
      <c r="K7" s="108" t="str">
        <f>IF(larvae!L11&gt;0,larvae!L11,"")</f>
        <v/>
      </c>
      <c r="L7" s="109" t="str">
        <f>IF(larvae!L13&gt;0,larvae!L13,"")</f>
        <v/>
      </c>
      <c r="M7" s="109" t="str">
        <f>IF(larvae!L14&gt;0,larvae!L14,"")</f>
        <v/>
      </c>
      <c r="N7" s="109" t="str">
        <f>IF(larvae!L15&gt;0,larvae!L15,"")</f>
        <v/>
      </c>
      <c r="O7" s="109" t="str">
        <f>IF(larvae!L16&gt;0,larvae!L16,"")</f>
        <v/>
      </c>
      <c r="P7" s="109" t="str">
        <f>IF(larvae!L17&gt;0,larvae!L17,"")</f>
        <v/>
      </c>
      <c r="Q7" s="109" t="str">
        <f>IF(larvae!L18&gt;0,larvae!L18,"")</f>
        <v/>
      </c>
      <c r="R7" s="109" t="str">
        <f>IF(larvae!L20&gt;0,larvae!L20,"")</f>
        <v/>
      </c>
      <c r="S7" s="109" t="str">
        <f>IF(larvae!L21&gt;0,larvae!L21,"")</f>
        <v/>
      </c>
      <c r="T7" s="108" t="str">
        <f>IF(larvae!L22&gt;0,larvae!L22,"")</f>
        <v/>
      </c>
      <c r="U7" s="109" t="str">
        <f>IF(larvae!L24&gt;0,larvae!L24,"")</f>
        <v/>
      </c>
      <c r="V7" s="109" t="str">
        <f>IF(larvae!L25&gt;0,larvae!L25,"")</f>
        <v/>
      </c>
      <c r="W7" s="108" t="str">
        <f>IF(larvae!L26&gt;0,larvae!L26,"")</f>
        <v/>
      </c>
      <c r="X7" s="109" t="str">
        <f>IF(larvae!L28&gt;0,larvae!L28,"")</f>
        <v/>
      </c>
      <c r="Y7" s="107" t="str">
        <f>IF(larvae!L29&gt;0,larvae!L29,"")</f>
        <v/>
      </c>
      <c r="Z7" s="108" t="str">
        <f>IF(larvae!L30&gt;0,larvae!L30,"")</f>
        <v/>
      </c>
      <c r="AA7" s="107" t="str">
        <f>IF(larvae!L32&gt;0,larvae!L32,"")</f>
        <v/>
      </c>
      <c r="AB7" s="107" t="str">
        <f>IF(larvae!L33&gt;0,larvae!L33,"")</f>
        <v/>
      </c>
      <c r="AC7" s="108" t="str">
        <f>IF(larvae!L34&gt;0,larvae!L34,"")</f>
        <v/>
      </c>
    </row>
    <row r="8" spans="1:29" ht="25.5" x14ac:dyDescent="0.2">
      <c r="A8" s="63" t="str">
        <f t="shared" si="0"/>
        <v>Echiniscus scabrocirrosus</v>
      </c>
      <c r="B8" s="79" t="str">
        <f t="shared" si="0"/>
        <v>ZA.431</v>
      </c>
      <c r="C8" s="99">
        <f>larvae!N1</f>
        <v>7</v>
      </c>
      <c r="D8" s="100" t="str">
        <f>IF(larvae!N3&gt;0,larvae!N3,"")</f>
        <v/>
      </c>
      <c r="E8" s="109" t="str">
        <f>IF(larvae!N4&gt;0,larvae!N4,"")</f>
        <v/>
      </c>
      <c r="F8" s="109" t="str">
        <f>IF(larvae!N6&gt;0,larvae!N6,"")</f>
        <v/>
      </c>
      <c r="G8" s="109" t="str">
        <f>IF(larvae!N7&gt;0,larvae!N7,"")</f>
        <v/>
      </c>
      <c r="H8" s="109" t="str">
        <f>IF(larvae!N8&gt;0,larvae!N8,"")</f>
        <v/>
      </c>
      <c r="I8" s="109" t="str">
        <f>IF(larvae!N9&gt;0,larvae!N9,"")</f>
        <v/>
      </c>
      <c r="J8" s="109" t="str">
        <f>IF(larvae!N10&gt;0,larvae!N10,"")</f>
        <v/>
      </c>
      <c r="K8" s="108" t="str">
        <f>IF(larvae!N11&gt;0,larvae!N11,"")</f>
        <v/>
      </c>
      <c r="L8" s="109" t="str">
        <f>IF(larvae!N13&gt;0,larvae!N13,"")</f>
        <v/>
      </c>
      <c r="M8" s="109" t="str">
        <f>IF(larvae!N14&gt;0,larvae!N14,"")</f>
        <v/>
      </c>
      <c r="N8" s="109" t="str">
        <f>IF(larvae!N15&gt;0,larvae!N15,"")</f>
        <v/>
      </c>
      <c r="O8" s="109" t="str">
        <f>IF(larvae!N16&gt;0,larvae!N16,"")</f>
        <v/>
      </c>
      <c r="P8" s="109" t="str">
        <f>IF(larvae!N17&gt;0,larvae!N17,"")</f>
        <v/>
      </c>
      <c r="Q8" s="109" t="str">
        <f>IF(larvae!N18&gt;0,larvae!N18,"")</f>
        <v/>
      </c>
      <c r="R8" s="109" t="str">
        <f>IF(larvae!N20&gt;0,larvae!N20,"")</f>
        <v/>
      </c>
      <c r="S8" s="109" t="str">
        <f>IF(larvae!N21&gt;0,larvae!N21,"")</f>
        <v/>
      </c>
      <c r="T8" s="108" t="str">
        <f>IF(larvae!N22&gt;0,larvae!N22,"")</f>
        <v/>
      </c>
      <c r="U8" s="109" t="str">
        <f>IF(larvae!N24&gt;0,larvae!N24,"")</f>
        <v/>
      </c>
      <c r="V8" s="109" t="str">
        <f>IF(larvae!N25&gt;0,larvae!N25,"")</f>
        <v/>
      </c>
      <c r="W8" s="108" t="str">
        <f>IF(larvae!N26&gt;0,larvae!N26,"")</f>
        <v/>
      </c>
      <c r="X8" s="109" t="str">
        <f>IF(larvae!N28&gt;0,larvae!N28,"")</f>
        <v/>
      </c>
      <c r="Y8" s="107" t="str">
        <f>IF(larvae!N29&gt;0,larvae!N29,"")</f>
        <v/>
      </c>
      <c r="Z8" s="108" t="str">
        <f>IF(larvae!N30&gt;0,larvae!N30,"")</f>
        <v/>
      </c>
      <c r="AA8" s="107" t="str">
        <f>IF(larvae!N32&gt;0,larvae!N32,"")</f>
        <v/>
      </c>
      <c r="AB8" s="107" t="str">
        <f>IF(larvae!N33&gt;0,larvae!N33,"")</f>
        <v/>
      </c>
      <c r="AC8" s="108" t="str">
        <f>IF(larvae!N34&gt;0,larvae!N34,"")</f>
        <v/>
      </c>
    </row>
    <row r="9" spans="1:29" ht="25.5" x14ac:dyDescent="0.2">
      <c r="A9" s="63" t="str">
        <f t="shared" si="0"/>
        <v>Echiniscus scabrocirrosus</v>
      </c>
      <c r="B9" s="79" t="str">
        <f t="shared" si="0"/>
        <v>ZA.431</v>
      </c>
      <c r="C9" s="99">
        <f>larvae!P1</f>
        <v>8</v>
      </c>
      <c r="D9" s="100" t="str">
        <f>IF(larvae!P3&gt;0,larvae!P3,"")</f>
        <v/>
      </c>
      <c r="E9" s="109" t="str">
        <f>IF(larvae!P4&gt;0,larvae!P4,"")</f>
        <v/>
      </c>
      <c r="F9" s="109" t="str">
        <f>IF(larvae!P6&gt;0,larvae!P6,"")</f>
        <v/>
      </c>
      <c r="G9" s="109" t="str">
        <f>IF(larvae!P7&gt;0,larvae!P7,"")</f>
        <v/>
      </c>
      <c r="H9" s="109" t="str">
        <f>IF(larvae!P8&gt;0,larvae!P8,"")</f>
        <v/>
      </c>
      <c r="I9" s="109" t="str">
        <f>IF(larvae!P9&gt;0,larvae!P9,"")</f>
        <v/>
      </c>
      <c r="J9" s="109" t="str">
        <f>IF(larvae!P10&gt;0,larvae!P10,"")</f>
        <v/>
      </c>
      <c r="K9" s="108" t="str">
        <f>IF(larvae!P11&gt;0,larvae!P11,"")</f>
        <v/>
      </c>
      <c r="L9" s="109" t="str">
        <f>IF(larvae!P13&gt;0,larvae!P13,"")</f>
        <v/>
      </c>
      <c r="M9" s="109" t="str">
        <f>IF(larvae!P14&gt;0,larvae!P14,"")</f>
        <v/>
      </c>
      <c r="N9" s="109" t="str">
        <f>IF(larvae!P15&gt;0,larvae!P15,"")</f>
        <v/>
      </c>
      <c r="O9" s="109" t="str">
        <f>IF(larvae!P16&gt;0,larvae!P16,"")</f>
        <v/>
      </c>
      <c r="P9" s="109" t="str">
        <f>IF(larvae!P17&gt;0,larvae!P17,"")</f>
        <v/>
      </c>
      <c r="Q9" s="109" t="str">
        <f>IF(larvae!P18&gt;0,larvae!P18,"")</f>
        <v/>
      </c>
      <c r="R9" s="109" t="str">
        <f>IF(larvae!P20&gt;0,larvae!P20,"")</f>
        <v/>
      </c>
      <c r="S9" s="109" t="str">
        <f>IF(larvae!P21&gt;0,larvae!P21,"")</f>
        <v/>
      </c>
      <c r="T9" s="108" t="str">
        <f>IF(larvae!P22&gt;0,larvae!P22,"")</f>
        <v/>
      </c>
      <c r="U9" s="109" t="str">
        <f>IF(larvae!P24&gt;0,larvae!P24,"")</f>
        <v/>
      </c>
      <c r="V9" s="109" t="str">
        <f>IF(larvae!P25&gt;0,larvae!P25,"")</f>
        <v/>
      </c>
      <c r="W9" s="108" t="str">
        <f>IF(larvae!P26&gt;0,larvae!P26,"")</f>
        <v/>
      </c>
      <c r="X9" s="109" t="str">
        <f>IF(larvae!P28&gt;0,larvae!P28,"")</f>
        <v/>
      </c>
      <c r="Y9" s="107" t="str">
        <f>IF(larvae!P29&gt;0,larvae!P29,"")</f>
        <v/>
      </c>
      <c r="Z9" s="108" t="str">
        <f>IF(larvae!P30&gt;0,larvae!P30,"")</f>
        <v/>
      </c>
      <c r="AA9" s="107" t="str">
        <f>IF(larvae!P32&gt;0,larvae!P32,"")</f>
        <v/>
      </c>
      <c r="AB9" s="107" t="str">
        <f>IF(larvae!P33&gt;0,larvae!P33,"")</f>
        <v/>
      </c>
      <c r="AC9" s="108" t="str">
        <f>IF(larvae!P34&gt;0,larvae!P34,"")</f>
        <v/>
      </c>
    </row>
    <row r="10" spans="1:29" ht="25.5" x14ac:dyDescent="0.2">
      <c r="A10" s="63" t="str">
        <f t="shared" si="0"/>
        <v>Echiniscus scabrocirrosus</v>
      </c>
      <c r="B10" s="79" t="str">
        <f t="shared" si="0"/>
        <v>ZA.431</v>
      </c>
      <c r="C10" s="99">
        <f>larvae!R1</f>
        <v>9</v>
      </c>
      <c r="D10" s="100" t="str">
        <f>IF(larvae!R3&gt;0,larvae!R3,"")</f>
        <v/>
      </c>
      <c r="E10" s="109" t="str">
        <f>IF(larvae!R4&gt;0,larvae!R4,"")</f>
        <v/>
      </c>
      <c r="F10" s="109" t="str">
        <f>IF(larvae!R6&gt;0,larvae!R6,"")</f>
        <v/>
      </c>
      <c r="G10" s="109" t="str">
        <f>IF(larvae!R7&gt;0,larvae!R7,"")</f>
        <v/>
      </c>
      <c r="H10" s="109" t="str">
        <f>IF(larvae!R8&gt;0,larvae!R8,"")</f>
        <v/>
      </c>
      <c r="I10" s="109" t="str">
        <f>IF(larvae!R9&gt;0,larvae!R9,"")</f>
        <v/>
      </c>
      <c r="J10" s="109" t="str">
        <f>IF(larvae!R10&gt;0,larvae!R10,"")</f>
        <v/>
      </c>
      <c r="K10" s="108" t="str">
        <f>IF(larvae!R11&gt;0,larvae!R11,"")</f>
        <v/>
      </c>
      <c r="L10" s="109" t="str">
        <f>IF(larvae!R13&gt;0,larvae!R13,"")</f>
        <v/>
      </c>
      <c r="M10" s="109" t="str">
        <f>IF(larvae!R14&gt;0,larvae!R14,"")</f>
        <v/>
      </c>
      <c r="N10" s="109" t="str">
        <f>IF(larvae!R15&gt;0,larvae!R15,"")</f>
        <v/>
      </c>
      <c r="O10" s="109" t="str">
        <f>IF(larvae!R16&gt;0,larvae!R16,"")</f>
        <v/>
      </c>
      <c r="P10" s="109" t="str">
        <f>IF(larvae!R17&gt;0,larvae!R17,"")</f>
        <v/>
      </c>
      <c r="Q10" s="109" t="str">
        <f>IF(larvae!R18&gt;0,larvae!R18,"")</f>
        <v/>
      </c>
      <c r="R10" s="109" t="str">
        <f>IF(larvae!R20&gt;0,larvae!R20,"")</f>
        <v/>
      </c>
      <c r="S10" s="109" t="str">
        <f>IF(larvae!R21&gt;0,larvae!R21,"")</f>
        <v/>
      </c>
      <c r="T10" s="108" t="str">
        <f>IF(larvae!R22&gt;0,larvae!R22,"")</f>
        <v/>
      </c>
      <c r="U10" s="109" t="str">
        <f>IF(larvae!R24&gt;0,larvae!R24,"")</f>
        <v/>
      </c>
      <c r="V10" s="109" t="str">
        <f>IF(larvae!R25&gt;0,larvae!R25,"")</f>
        <v/>
      </c>
      <c r="W10" s="108" t="str">
        <f>IF(larvae!R26&gt;0,larvae!R26,"")</f>
        <v/>
      </c>
      <c r="X10" s="109" t="str">
        <f>IF(larvae!R28&gt;0,larvae!R28,"")</f>
        <v/>
      </c>
      <c r="Y10" s="107" t="str">
        <f>IF(larvae!R29&gt;0,larvae!R29,"")</f>
        <v/>
      </c>
      <c r="Z10" s="108" t="str">
        <f>IF(larvae!R30&gt;0,larvae!R30,"")</f>
        <v/>
      </c>
      <c r="AA10" s="107" t="str">
        <f>IF(larvae!R32&gt;0,larvae!R32,"")</f>
        <v/>
      </c>
      <c r="AB10" s="107" t="str">
        <f>IF(larvae!R33&gt;0,larvae!R33,"")</f>
        <v/>
      </c>
      <c r="AC10" s="108" t="str">
        <f>IF(larvae!R34&gt;0,larvae!R34,"")</f>
        <v/>
      </c>
    </row>
    <row r="11" spans="1:29" ht="25.5" x14ac:dyDescent="0.2">
      <c r="A11" s="63" t="str">
        <f t="shared" si="0"/>
        <v>Echiniscus scabrocirrosus</v>
      </c>
      <c r="B11" s="79" t="str">
        <f t="shared" si="0"/>
        <v>ZA.431</v>
      </c>
      <c r="C11" s="99">
        <f>larvae!T1</f>
        <v>10</v>
      </c>
      <c r="D11" s="100" t="str">
        <f>IF(larvae!T3&gt;0,larvae!T3,"")</f>
        <v/>
      </c>
      <c r="E11" s="109" t="str">
        <f>IF(larvae!T4&gt;0,larvae!T4,"")</f>
        <v/>
      </c>
      <c r="F11" s="109" t="str">
        <f>IF(larvae!T6&gt;0,larvae!T6,"")</f>
        <v/>
      </c>
      <c r="G11" s="109" t="str">
        <f>IF(larvae!T7&gt;0,larvae!T7,"")</f>
        <v/>
      </c>
      <c r="H11" s="109" t="str">
        <f>IF(larvae!T8&gt;0,larvae!T8,"")</f>
        <v/>
      </c>
      <c r="I11" s="109" t="str">
        <f>IF(larvae!T9&gt;0,larvae!T9,"")</f>
        <v/>
      </c>
      <c r="J11" s="109" t="str">
        <f>IF(larvae!T10&gt;0,larvae!T10,"")</f>
        <v/>
      </c>
      <c r="K11" s="108" t="str">
        <f>IF(larvae!T11&gt;0,larvae!T11,"")</f>
        <v/>
      </c>
      <c r="L11" s="109" t="str">
        <f>IF(larvae!T13&gt;0,larvae!T13,"")</f>
        <v/>
      </c>
      <c r="M11" s="109" t="str">
        <f>IF(larvae!T14&gt;0,larvae!T14,"")</f>
        <v/>
      </c>
      <c r="N11" s="109" t="str">
        <f>IF(larvae!T15&gt;0,larvae!T15,"")</f>
        <v/>
      </c>
      <c r="O11" s="109" t="str">
        <f>IF(larvae!T16&gt;0,larvae!T16,"")</f>
        <v/>
      </c>
      <c r="P11" s="109" t="str">
        <f>IF(larvae!T17&gt;0,larvae!T17,"")</f>
        <v/>
      </c>
      <c r="Q11" s="109" t="str">
        <f>IF(larvae!T18&gt;0,larvae!T18,"")</f>
        <v/>
      </c>
      <c r="R11" s="109" t="str">
        <f>IF(larvae!T20&gt;0,larvae!T20,"")</f>
        <v/>
      </c>
      <c r="S11" s="109" t="str">
        <f>IF(larvae!T21&gt;0,larvae!T21,"")</f>
        <v/>
      </c>
      <c r="T11" s="108" t="str">
        <f>IF(larvae!T22&gt;0,larvae!T22,"")</f>
        <v/>
      </c>
      <c r="U11" s="109" t="str">
        <f>IF(larvae!T24&gt;0,larvae!T24,"")</f>
        <v/>
      </c>
      <c r="V11" s="109" t="str">
        <f>IF(larvae!T25&gt;0,larvae!T25,"")</f>
        <v/>
      </c>
      <c r="W11" s="108" t="str">
        <f>IF(larvae!T26&gt;0,larvae!T26,"")</f>
        <v/>
      </c>
      <c r="X11" s="109" t="str">
        <f>IF(larvae!T28&gt;0,larvae!T28,"")</f>
        <v/>
      </c>
      <c r="Y11" s="107" t="str">
        <f>IF(larvae!T29&gt;0,larvae!T29,"")</f>
        <v/>
      </c>
      <c r="Z11" s="108" t="str">
        <f>IF(larvae!T30&gt;0,larvae!T30,"")</f>
        <v/>
      </c>
      <c r="AA11" s="107" t="str">
        <f>IF(larvae!T32&gt;0,larvae!T32,"")</f>
        <v/>
      </c>
      <c r="AB11" s="107" t="str">
        <f>IF(larvae!T33&gt;0,larvae!T33,"")</f>
        <v/>
      </c>
      <c r="AC11" s="108" t="str">
        <f>IF(larvae!T34&gt;0,larvae!T34,"")</f>
        <v/>
      </c>
    </row>
    <row r="12" spans="1:29" ht="25.5" x14ac:dyDescent="0.2">
      <c r="A12" s="63" t="str">
        <f t="shared" si="0"/>
        <v>Echiniscus scabrocirrosus</v>
      </c>
      <c r="B12" s="79" t="str">
        <f t="shared" si="0"/>
        <v>ZA.431</v>
      </c>
      <c r="C12" s="99">
        <f>larvae!V1</f>
        <v>11</v>
      </c>
      <c r="D12" s="100" t="str">
        <f>IF(larvae!V3&gt;0,larvae!V3,"")</f>
        <v/>
      </c>
      <c r="E12" s="109" t="str">
        <f>IF(larvae!V4&gt;0,larvae!V4,"")</f>
        <v/>
      </c>
      <c r="F12" s="109" t="str">
        <f>IF(larvae!V6&gt;0,larvae!V6,"")</f>
        <v/>
      </c>
      <c r="G12" s="109" t="str">
        <f>IF(larvae!V7&gt;0,larvae!V7,"")</f>
        <v/>
      </c>
      <c r="H12" s="109" t="str">
        <f>IF(larvae!V8&gt;0,larvae!V8,"")</f>
        <v/>
      </c>
      <c r="I12" s="109" t="str">
        <f>IF(larvae!V9&gt;0,larvae!V9,"")</f>
        <v/>
      </c>
      <c r="J12" s="109" t="str">
        <f>IF(larvae!V10&gt;0,larvae!V10,"")</f>
        <v/>
      </c>
      <c r="K12" s="108" t="str">
        <f>IF(larvae!V11&gt;0,larvae!V11,"")</f>
        <v/>
      </c>
      <c r="L12" s="109" t="str">
        <f>IF(larvae!V13&gt;0,larvae!V13,"")</f>
        <v/>
      </c>
      <c r="M12" s="109" t="str">
        <f>IF(larvae!V14&gt;0,larvae!V14,"")</f>
        <v/>
      </c>
      <c r="N12" s="109" t="str">
        <f>IF(larvae!V15&gt;0,larvae!V15,"")</f>
        <v/>
      </c>
      <c r="O12" s="109" t="str">
        <f>IF(larvae!V16&gt;0,larvae!V16,"")</f>
        <v/>
      </c>
      <c r="P12" s="109" t="str">
        <f>IF(larvae!V17&gt;0,larvae!V17,"")</f>
        <v/>
      </c>
      <c r="Q12" s="109" t="str">
        <f>IF(larvae!V18&gt;0,larvae!V18,"")</f>
        <v/>
      </c>
      <c r="R12" s="109" t="str">
        <f>IF(larvae!V20&gt;0,larvae!V20,"")</f>
        <v/>
      </c>
      <c r="S12" s="109" t="str">
        <f>IF(larvae!V21&gt;0,larvae!V21,"")</f>
        <v/>
      </c>
      <c r="T12" s="108" t="str">
        <f>IF(larvae!V22&gt;0,larvae!V22,"")</f>
        <v/>
      </c>
      <c r="U12" s="109" t="str">
        <f>IF(larvae!V24&gt;0,larvae!V24,"")</f>
        <v/>
      </c>
      <c r="V12" s="109" t="str">
        <f>IF(larvae!V25&gt;0,larvae!V25,"")</f>
        <v/>
      </c>
      <c r="W12" s="108" t="str">
        <f>IF(larvae!V26&gt;0,larvae!V26,"")</f>
        <v/>
      </c>
      <c r="X12" s="109" t="str">
        <f>IF(larvae!V28&gt;0,larvae!V28,"")</f>
        <v/>
      </c>
      <c r="Y12" s="107" t="str">
        <f>IF(larvae!V29&gt;0,larvae!V29,"")</f>
        <v/>
      </c>
      <c r="Z12" s="108" t="str">
        <f>IF(larvae!V30&gt;0,larvae!V30,"")</f>
        <v/>
      </c>
      <c r="AA12" s="107" t="str">
        <f>IF(larvae!V32&gt;0,larvae!V32,"")</f>
        <v/>
      </c>
      <c r="AB12" s="107" t="str">
        <f>IF(larvae!V33&gt;0,larvae!V33,"")</f>
        <v/>
      </c>
      <c r="AC12" s="108" t="str">
        <f>IF(larvae!V34&gt;0,larvae!V34,"")</f>
        <v/>
      </c>
    </row>
    <row r="13" spans="1:29" ht="25.5" x14ac:dyDescent="0.2">
      <c r="A13" s="63" t="str">
        <f t="shared" si="0"/>
        <v>Echiniscus scabrocirrosus</v>
      </c>
      <c r="B13" s="79" t="str">
        <f t="shared" si="0"/>
        <v>ZA.431</v>
      </c>
      <c r="C13" s="99">
        <f>larvae!X1</f>
        <v>12</v>
      </c>
      <c r="D13" s="100" t="str">
        <f>IF(larvae!X3&gt;0,larvae!X3,"")</f>
        <v/>
      </c>
      <c r="E13" s="109" t="str">
        <f>IF(larvae!X4&gt;0,larvae!X4,"")</f>
        <v/>
      </c>
      <c r="F13" s="109" t="str">
        <f>IF(larvae!X6&gt;0,larvae!X6,"")</f>
        <v/>
      </c>
      <c r="G13" s="109" t="str">
        <f>IF(larvae!X7&gt;0,larvae!X7,"")</f>
        <v/>
      </c>
      <c r="H13" s="109" t="str">
        <f>IF(larvae!X8&gt;0,larvae!X8,"")</f>
        <v/>
      </c>
      <c r="I13" s="109" t="str">
        <f>IF(larvae!X9&gt;0,larvae!X9,"")</f>
        <v/>
      </c>
      <c r="J13" s="109" t="str">
        <f>IF(larvae!X10&gt;0,larvae!X10,"")</f>
        <v/>
      </c>
      <c r="K13" s="108" t="str">
        <f>IF(larvae!X11&gt;0,larvae!X11,"")</f>
        <v/>
      </c>
      <c r="L13" s="109" t="str">
        <f>IF(larvae!X13&gt;0,larvae!X13,"")</f>
        <v/>
      </c>
      <c r="M13" s="109" t="str">
        <f>IF(larvae!X14&gt;0,larvae!X14,"")</f>
        <v/>
      </c>
      <c r="N13" s="109" t="str">
        <f>IF(larvae!X15&gt;0,larvae!X15,"")</f>
        <v/>
      </c>
      <c r="O13" s="109" t="str">
        <f>IF(larvae!X16&gt;0,larvae!X16,"")</f>
        <v/>
      </c>
      <c r="P13" s="109" t="str">
        <f>IF(larvae!X17&gt;0,larvae!X17,"")</f>
        <v/>
      </c>
      <c r="Q13" s="109" t="str">
        <f>IF(larvae!X18&gt;0,larvae!X18,"")</f>
        <v/>
      </c>
      <c r="R13" s="109" t="str">
        <f>IF(larvae!X20&gt;0,larvae!X20,"")</f>
        <v/>
      </c>
      <c r="S13" s="109" t="str">
        <f>IF(larvae!X21&gt;0,larvae!X21,"")</f>
        <v/>
      </c>
      <c r="T13" s="108" t="str">
        <f>IF(larvae!X22&gt;0,larvae!X22,"")</f>
        <v/>
      </c>
      <c r="U13" s="109" t="str">
        <f>IF(larvae!X24&gt;0,larvae!X24,"")</f>
        <v/>
      </c>
      <c r="V13" s="109" t="str">
        <f>IF(larvae!X25&gt;0,larvae!X25,"")</f>
        <v/>
      </c>
      <c r="W13" s="108" t="str">
        <f>IF(larvae!X26&gt;0,larvae!X26,"")</f>
        <v/>
      </c>
      <c r="X13" s="109" t="str">
        <f>IF(larvae!X28&gt;0,larvae!X28,"")</f>
        <v/>
      </c>
      <c r="Y13" s="107" t="str">
        <f>IF(larvae!X29&gt;0,larvae!X29,"")</f>
        <v/>
      </c>
      <c r="Z13" s="108" t="str">
        <f>IF(larvae!X30&gt;0,larvae!X30,"")</f>
        <v/>
      </c>
      <c r="AA13" s="107" t="str">
        <f>IF(larvae!X32&gt;0,larvae!X32,"")</f>
        <v/>
      </c>
      <c r="AB13" s="107" t="str">
        <f>IF(larvae!X33&gt;0,larvae!X33,"")</f>
        <v/>
      </c>
      <c r="AC13" s="108" t="str">
        <f>IF(larvae!X34&gt;0,larvae!X34,"")</f>
        <v/>
      </c>
    </row>
    <row r="14" spans="1:29" ht="25.5" x14ac:dyDescent="0.2">
      <c r="A14" s="63" t="str">
        <f t="shared" si="0"/>
        <v>Echiniscus scabrocirrosus</v>
      </c>
      <c r="B14" s="79" t="str">
        <f t="shared" si="0"/>
        <v>ZA.431</v>
      </c>
      <c r="C14" s="99">
        <f>larvae!Z1</f>
        <v>13</v>
      </c>
      <c r="D14" s="100" t="str">
        <f>IF(larvae!Z3&gt;0,larvae!Z3,"")</f>
        <v/>
      </c>
      <c r="E14" s="109" t="str">
        <f>IF(larvae!Z4&gt;0,larvae!Z4,"")</f>
        <v/>
      </c>
      <c r="F14" s="109" t="str">
        <f>IF(larvae!Z6&gt;0,larvae!Z6,"")</f>
        <v/>
      </c>
      <c r="G14" s="109" t="str">
        <f>IF(larvae!Z7&gt;0,larvae!Z7,"")</f>
        <v/>
      </c>
      <c r="H14" s="109" t="str">
        <f>IF(larvae!Z8&gt;0,larvae!Z8,"")</f>
        <v/>
      </c>
      <c r="I14" s="109" t="str">
        <f>IF(larvae!Z9&gt;0,larvae!Z9,"")</f>
        <v/>
      </c>
      <c r="J14" s="109" t="str">
        <f>IF(larvae!Z10&gt;0,larvae!Z10,"")</f>
        <v/>
      </c>
      <c r="K14" s="108" t="str">
        <f>IF(larvae!Z11&gt;0,larvae!Z11,"")</f>
        <v/>
      </c>
      <c r="L14" s="109" t="str">
        <f>IF(larvae!Z13&gt;0,larvae!Z13,"")</f>
        <v/>
      </c>
      <c r="M14" s="109" t="str">
        <f>IF(larvae!Z14&gt;0,larvae!Z14,"")</f>
        <v/>
      </c>
      <c r="N14" s="109" t="str">
        <f>IF(larvae!Z15&gt;0,larvae!Z15,"")</f>
        <v/>
      </c>
      <c r="O14" s="109" t="str">
        <f>IF(larvae!Z16&gt;0,larvae!Z16,"")</f>
        <v/>
      </c>
      <c r="P14" s="109" t="str">
        <f>IF(larvae!Z17&gt;0,larvae!Z17,"")</f>
        <v/>
      </c>
      <c r="Q14" s="109" t="str">
        <f>IF(larvae!Z18&gt;0,larvae!Z18,"")</f>
        <v/>
      </c>
      <c r="R14" s="109" t="str">
        <f>IF(larvae!Z20&gt;0,larvae!Z20,"")</f>
        <v/>
      </c>
      <c r="S14" s="109" t="str">
        <f>IF(larvae!Z21&gt;0,larvae!Z21,"")</f>
        <v/>
      </c>
      <c r="T14" s="108" t="str">
        <f>IF(larvae!Z22&gt;0,larvae!Z22,"")</f>
        <v/>
      </c>
      <c r="U14" s="109" t="str">
        <f>IF(larvae!Z24&gt;0,larvae!Z24,"")</f>
        <v/>
      </c>
      <c r="V14" s="109" t="str">
        <f>IF(larvae!Z25&gt;0,larvae!Z25,"")</f>
        <v/>
      </c>
      <c r="W14" s="108" t="str">
        <f>IF(larvae!Z26&gt;0,larvae!Z26,"")</f>
        <v/>
      </c>
      <c r="X14" s="109" t="str">
        <f>IF(larvae!Z28&gt;0,larvae!Z28,"")</f>
        <v/>
      </c>
      <c r="Y14" s="107" t="str">
        <f>IF(larvae!Z29&gt;0,larvae!Z29,"")</f>
        <v/>
      </c>
      <c r="Z14" s="108" t="str">
        <f>IF(larvae!Z30&gt;0,larvae!Z30,"")</f>
        <v/>
      </c>
      <c r="AA14" s="107" t="str">
        <f>IF(larvae!Z32&gt;0,larvae!Z32,"")</f>
        <v/>
      </c>
      <c r="AB14" s="107" t="str">
        <f>IF(larvae!Z33&gt;0,larvae!Z33,"")</f>
        <v/>
      </c>
      <c r="AC14" s="108" t="str">
        <f>IF(larvae!Z34&gt;0,larvae!Z34,"")</f>
        <v/>
      </c>
    </row>
    <row r="15" spans="1:29" ht="25.5" x14ac:dyDescent="0.2">
      <c r="A15" s="63" t="str">
        <f t="shared" si="0"/>
        <v>Echiniscus scabrocirrosus</v>
      </c>
      <c r="B15" s="79" t="str">
        <f t="shared" si="0"/>
        <v>ZA.431</v>
      </c>
      <c r="C15" s="99">
        <f>larvae!AB1</f>
        <v>14</v>
      </c>
      <c r="D15" s="100" t="str">
        <f>IF(larvae!AB3&gt;0,larvae!AB3,"")</f>
        <v/>
      </c>
      <c r="E15" s="109" t="str">
        <f>IF(larvae!AB4&gt;0,larvae!AB4,"")</f>
        <v/>
      </c>
      <c r="F15" s="109" t="str">
        <f>IF(larvae!AB6&gt;0,larvae!AB6,"")</f>
        <v/>
      </c>
      <c r="G15" s="109" t="str">
        <f>IF(larvae!AB7&gt;0,larvae!AB7,"")</f>
        <v/>
      </c>
      <c r="H15" s="109" t="str">
        <f>IF(larvae!AB8&gt;0,larvae!AB8,"")</f>
        <v/>
      </c>
      <c r="I15" s="109" t="str">
        <f>IF(larvae!AB9&gt;0,larvae!AB9,"")</f>
        <v/>
      </c>
      <c r="J15" s="109" t="str">
        <f>IF(larvae!AB10&gt;0,larvae!AB10,"")</f>
        <v/>
      </c>
      <c r="K15" s="108" t="str">
        <f>IF(larvae!AB11&gt;0,larvae!AB11,"")</f>
        <v/>
      </c>
      <c r="L15" s="109" t="str">
        <f>IF(larvae!AB13&gt;0,larvae!AB13,"")</f>
        <v/>
      </c>
      <c r="M15" s="109" t="str">
        <f>IF(larvae!AB14&gt;0,larvae!AB14,"")</f>
        <v/>
      </c>
      <c r="N15" s="109" t="str">
        <f>IF(larvae!AB15&gt;0,larvae!AB15,"")</f>
        <v/>
      </c>
      <c r="O15" s="109" t="str">
        <f>IF(larvae!AB16&gt;0,larvae!AB16,"")</f>
        <v/>
      </c>
      <c r="P15" s="109" t="str">
        <f>IF(larvae!AB17&gt;0,larvae!AB17,"")</f>
        <v/>
      </c>
      <c r="Q15" s="109" t="str">
        <f>IF(larvae!AB18&gt;0,larvae!AB18,"")</f>
        <v/>
      </c>
      <c r="R15" s="109" t="str">
        <f>IF(larvae!AB20&gt;0,larvae!AB20,"")</f>
        <v/>
      </c>
      <c r="S15" s="109" t="str">
        <f>IF(larvae!AB21&gt;0,larvae!AB21,"")</f>
        <v/>
      </c>
      <c r="T15" s="108" t="str">
        <f>IF(larvae!AB22&gt;0,larvae!AB22,"")</f>
        <v/>
      </c>
      <c r="U15" s="109" t="str">
        <f>IF(larvae!AB24&gt;0,larvae!AB24,"")</f>
        <v/>
      </c>
      <c r="V15" s="109" t="str">
        <f>IF(larvae!AB25&gt;0,larvae!AB25,"")</f>
        <v/>
      </c>
      <c r="W15" s="108" t="str">
        <f>IF(larvae!AB26&gt;0,larvae!AB26,"")</f>
        <v/>
      </c>
      <c r="X15" s="109" t="str">
        <f>IF(larvae!AB28&gt;0,larvae!AB28,"")</f>
        <v/>
      </c>
      <c r="Y15" s="107" t="str">
        <f>IF(larvae!AB29&gt;0,larvae!AB29,"")</f>
        <v/>
      </c>
      <c r="Z15" s="108" t="str">
        <f>IF(larvae!AB30&gt;0,larvae!AB30,"")</f>
        <v/>
      </c>
      <c r="AA15" s="107" t="str">
        <f>IF(larvae!AB32&gt;0,larvae!AB32,"")</f>
        <v/>
      </c>
      <c r="AB15" s="107" t="str">
        <f>IF(larvae!AB33&gt;0,larvae!AB33,"")</f>
        <v/>
      </c>
      <c r="AC15" s="108" t="str">
        <f>IF(larvae!AB34&gt;0,larvae!AB34,"")</f>
        <v/>
      </c>
    </row>
    <row r="16" spans="1:29" ht="25.5" x14ac:dyDescent="0.2">
      <c r="A16" s="63" t="str">
        <f t="shared" si="0"/>
        <v>Echiniscus scabrocirrosus</v>
      </c>
      <c r="B16" s="79" t="str">
        <f t="shared" si="0"/>
        <v>ZA.431</v>
      </c>
      <c r="C16" s="99">
        <f>larvae!AD1</f>
        <v>15</v>
      </c>
      <c r="D16" s="100" t="str">
        <f>IF(larvae!AD3&gt;0,larvae!AD3,"")</f>
        <v/>
      </c>
      <c r="E16" s="109" t="str">
        <f>IF(larvae!AD4&gt;0,larvae!AD4,"")</f>
        <v/>
      </c>
      <c r="F16" s="109" t="str">
        <f>IF(larvae!AD6&gt;0,larvae!AD6,"")</f>
        <v/>
      </c>
      <c r="G16" s="109" t="str">
        <f>IF(larvae!AD7&gt;0,larvae!AD7,"")</f>
        <v/>
      </c>
      <c r="H16" s="109" t="str">
        <f>IF(larvae!AD8&gt;0,larvae!AD8,"")</f>
        <v/>
      </c>
      <c r="I16" s="109" t="str">
        <f>IF(larvae!AD9&gt;0,larvae!AD9,"")</f>
        <v/>
      </c>
      <c r="J16" s="109" t="str">
        <f>IF(larvae!AD10&gt;0,larvae!AD10,"")</f>
        <v/>
      </c>
      <c r="K16" s="108" t="str">
        <f>IF(larvae!AD11&gt;0,larvae!AD11,"")</f>
        <v/>
      </c>
      <c r="L16" s="109" t="str">
        <f>IF(larvae!AD13&gt;0,larvae!AD13,"")</f>
        <v/>
      </c>
      <c r="M16" s="109" t="str">
        <f>IF(larvae!AD14&gt;0,larvae!AD14,"")</f>
        <v/>
      </c>
      <c r="N16" s="109" t="str">
        <f>IF(larvae!AD15&gt;0,larvae!AD15,"")</f>
        <v/>
      </c>
      <c r="O16" s="109" t="str">
        <f>IF(larvae!AD16&gt;0,larvae!AD16,"")</f>
        <v/>
      </c>
      <c r="P16" s="109" t="str">
        <f>IF(larvae!AD17&gt;0,larvae!AD17,"")</f>
        <v/>
      </c>
      <c r="Q16" s="109" t="str">
        <f>IF(larvae!AD18&gt;0,larvae!AD18,"")</f>
        <v/>
      </c>
      <c r="R16" s="109" t="str">
        <f>IF(larvae!AD20&gt;0,larvae!AD20,"")</f>
        <v/>
      </c>
      <c r="S16" s="109" t="str">
        <f>IF(larvae!AD21&gt;0,larvae!AD21,"")</f>
        <v/>
      </c>
      <c r="T16" s="108" t="str">
        <f>IF(larvae!AD22&gt;0,larvae!AD22,"")</f>
        <v/>
      </c>
      <c r="U16" s="109" t="str">
        <f>IF(larvae!AD24&gt;0,larvae!AD24,"")</f>
        <v/>
      </c>
      <c r="V16" s="109" t="str">
        <f>IF(larvae!AD25&gt;0,larvae!AD25,"")</f>
        <v/>
      </c>
      <c r="W16" s="108" t="str">
        <f>IF(larvae!AD26&gt;0,larvae!AD26,"")</f>
        <v/>
      </c>
      <c r="X16" s="109" t="str">
        <f>IF(larvae!AD28&gt;0,larvae!AD28,"")</f>
        <v/>
      </c>
      <c r="Y16" s="107" t="str">
        <f>IF(larvae!AD29&gt;0,larvae!AD29,"")</f>
        <v/>
      </c>
      <c r="Z16" s="108" t="str">
        <f>IF(larvae!AD30&gt;0,larvae!AD30,"")</f>
        <v/>
      </c>
      <c r="AA16" s="107" t="str">
        <f>IF(larvae!AD32&gt;0,larvae!AD32,"")</f>
        <v/>
      </c>
      <c r="AB16" s="107" t="str">
        <f>IF(larvae!AD33&gt;0,larvae!AD33,"")</f>
        <v/>
      </c>
      <c r="AC16" s="108" t="str">
        <f>IF(larvae!AD34&gt;0,larvae!AD34,"")</f>
        <v/>
      </c>
    </row>
    <row r="17" spans="1:29" ht="25.5" x14ac:dyDescent="0.2">
      <c r="A17" s="63" t="str">
        <f t="shared" si="0"/>
        <v>Echiniscus scabrocirrosus</v>
      </c>
      <c r="B17" s="79" t="str">
        <f t="shared" si="0"/>
        <v>ZA.431</v>
      </c>
      <c r="C17" s="99">
        <f>larvae!AF1</f>
        <v>16</v>
      </c>
      <c r="D17" s="100" t="str">
        <f>IF(larvae!AF3&gt;0,larvae!AF3,"")</f>
        <v/>
      </c>
      <c r="E17" s="109" t="str">
        <f>IF(larvae!AF4&gt;0,larvae!AF4,"")</f>
        <v/>
      </c>
      <c r="F17" s="109" t="str">
        <f>IF(larvae!AF6&gt;0,larvae!AF6,"")</f>
        <v/>
      </c>
      <c r="G17" s="109" t="str">
        <f>IF(larvae!AF7&gt;0,larvae!AF7,"")</f>
        <v/>
      </c>
      <c r="H17" s="109" t="str">
        <f>IF(larvae!AF8&gt;0,larvae!AF8,"")</f>
        <v/>
      </c>
      <c r="I17" s="109" t="str">
        <f>IF(larvae!AF9&gt;0,larvae!AF9,"")</f>
        <v/>
      </c>
      <c r="J17" s="109" t="str">
        <f>IF(larvae!AF10&gt;0,larvae!AF10,"")</f>
        <v/>
      </c>
      <c r="K17" s="108" t="str">
        <f>IF(larvae!AF11&gt;0,larvae!AF11,"")</f>
        <v/>
      </c>
      <c r="L17" s="109" t="str">
        <f>IF(larvae!AF13&gt;0,larvae!AF13,"")</f>
        <v/>
      </c>
      <c r="M17" s="109" t="str">
        <f>IF(larvae!AF14&gt;0,larvae!AF14,"")</f>
        <v/>
      </c>
      <c r="N17" s="109" t="str">
        <f>IF(larvae!AF15&gt;0,larvae!AF15,"")</f>
        <v/>
      </c>
      <c r="O17" s="109" t="str">
        <f>IF(larvae!AF16&gt;0,larvae!AF16,"")</f>
        <v/>
      </c>
      <c r="P17" s="109" t="str">
        <f>IF(larvae!AF17&gt;0,larvae!AF17,"")</f>
        <v/>
      </c>
      <c r="Q17" s="109" t="str">
        <f>IF(larvae!AF18&gt;0,larvae!AF18,"")</f>
        <v/>
      </c>
      <c r="R17" s="109" t="str">
        <f>IF(larvae!AF20&gt;0,larvae!AF20,"")</f>
        <v/>
      </c>
      <c r="S17" s="109" t="str">
        <f>IF(larvae!AF21&gt;0,larvae!AF21,"")</f>
        <v/>
      </c>
      <c r="T17" s="108" t="str">
        <f>IF(larvae!AF22&gt;0,larvae!AF22,"")</f>
        <v/>
      </c>
      <c r="U17" s="109" t="str">
        <f>IF(larvae!AF24&gt;0,larvae!AF24,"")</f>
        <v/>
      </c>
      <c r="V17" s="109" t="str">
        <f>IF(larvae!AF25&gt;0,larvae!AF25,"")</f>
        <v/>
      </c>
      <c r="W17" s="108" t="str">
        <f>IF(larvae!AF26&gt;0,larvae!AF26,"")</f>
        <v/>
      </c>
      <c r="X17" s="109" t="str">
        <f>IF(larvae!AF28&gt;0,larvae!AF28,"")</f>
        <v/>
      </c>
      <c r="Y17" s="107" t="str">
        <f>IF(larvae!AF29&gt;0,larvae!AF29,"")</f>
        <v/>
      </c>
      <c r="Z17" s="108" t="str">
        <f>IF(larvae!AF30&gt;0,larvae!AF30,"")</f>
        <v/>
      </c>
      <c r="AA17" s="107" t="str">
        <f>IF(larvae!AF32&gt;0,larvae!AF32,"")</f>
        <v/>
      </c>
      <c r="AB17" s="107" t="str">
        <f>IF(larvae!AF33&gt;0,larvae!AF33,"")</f>
        <v/>
      </c>
      <c r="AC17" s="108" t="str">
        <f>IF(larvae!AF34&gt;0,larvae!AF34,"")</f>
        <v/>
      </c>
    </row>
    <row r="18" spans="1:29" ht="25.5" x14ac:dyDescent="0.2">
      <c r="A18" s="63" t="str">
        <f t="shared" si="0"/>
        <v>Echiniscus scabrocirrosus</v>
      </c>
      <c r="B18" s="79" t="str">
        <f t="shared" si="0"/>
        <v>ZA.431</v>
      </c>
      <c r="C18" s="99">
        <f>larvae!AH1</f>
        <v>17</v>
      </c>
      <c r="D18" s="100" t="str">
        <f>IF(larvae!AH3&gt;0,larvae!AH3,"")</f>
        <v/>
      </c>
      <c r="E18" s="109" t="str">
        <f>IF(larvae!AH4&gt;0,larvae!AH4,"")</f>
        <v/>
      </c>
      <c r="F18" s="109" t="str">
        <f>IF(larvae!AH6&gt;0,larvae!AH6,"")</f>
        <v/>
      </c>
      <c r="G18" s="109" t="str">
        <f>IF(larvae!AH7&gt;0,larvae!AH7,"")</f>
        <v/>
      </c>
      <c r="H18" s="109" t="str">
        <f>IF(larvae!AH8&gt;0,larvae!AH8,"")</f>
        <v/>
      </c>
      <c r="I18" s="109" t="str">
        <f>IF(larvae!AH9&gt;0,larvae!AH9,"")</f>
        <v/>
      </c>
      <c r="J18" s="109" t="str">
        <f>IF(larvae!AH10&gt;0,larvae!AH10,"")</f>
        <v/>
      </c>
      <c r="K18" s="108" t="str">
        <f>IF(larvae!AH11&gt;0,larvae!AH11,"")</f>
        <v/>
      </c>
      <c r="L18" s="109" t="str">
        <f>IF(larvae!AH13&gt;0,larvae!AH13,"")</f>
        <v/>
      </c>
      <c r="M18" s="109" t="str">
        <f>IF(larvae!AH14&gt;0,larvae!AH14,"")</f>
        <v/>
      </c>
      <c r="N18" s="109" t="str">
        <f>IF(larvae!AH15&gt;0,larvae!AH15,"")</f>
        <v/>
      </c>
      <c r="O18" s="109" t="str">
        <f>IF(larvae!AH16&gt;0,larvae!AH16,"")</f>
        <v/>
      </c>
      <c r="P18" s="109" t="str">
        <f>IF(larvae!AH17&gt;0,larvae!AH17,"")</f>
        <v/>
      </c>
      <c r="Q18" s="109" t="str">
        <f>IF(larvae!AH18&gt;0,larvae!AH18,"")</f>
        <v/>
      </c>
      <c r="R18" s="109" t="str">
        <f>IF(larvae!AH20&gt;0,larvae!AH20,"")</f>
        <v/>
      </c>
      <c r="S18" s="109" t="str">
        <f>IF(larvae!AH21&gt;0,larvae!AH21,"")</f>
        <v/>
      </c>
      <c r="T18" s="108" t="str">
        <f>IF(larvae!AH22&gt;0,larvae!AH22,"")</f>
        <v/>
      </c>
      <c r="U18" s="109" t="str">
        <f>IF(larvae!AH24&gt;0,larvae!AH24,"")</f>
        <v/>
      </c>
      <c r="V18" s="109" t="str">
        <f>IF(larvae!AH25&gt;0,larvae!AH25,"")</f>
        <v/>
      </c>
      <c r="W18" s="108" t="str">
        <f>IF(larvae!AH26&gt;0,larvae!AH26,"")</f>
        <v/>
      </c>
      <c r="X18" s="109" t="str">
        <f>IF(larvae!AH28&gt;0,larvae!AH28,"")</f>
        <v/>
      </c>
      <c r="Y18" s="107" t="str">
        <f>IF(larvae!AH29&gt;0,larvae!AH29,"")</f>
        <v/>
      </c>
      <c r="Z18" s="108" t="str">
        <f>IF(larvae!AH30&gt;0,larvae!AH30,"")</f>
        <v/>
      </c>
      <c r="AA18" s="107" t="str">
        <f>IF(larvae!AH32&gt;0,larvae!AH32,"")</f>
        <v/>
      </c>
      <c r="AB18" s="107" t="str">
        <f>IF(larvae!AH33&gt;0,larvae!AH33,"")</f>
        <v/>
      </c>
      <c r="AC18" s="108" t="str">
        <f>IF(larvae!AH34&gt;0,larvae!AH34,"")</f>
        <v/>
      </c>
    </row>
    <row r="19" spans="1:29" ht="25.5" x14ac:dyDescent="0.2">
      <c r="A19" s="63" t="str">
        <f t="shared" si="0"/>
        <v>Echiniscus scabrocirrosus</v>
      </c>
      <c r="B19" s="79" t="str">
        <f t="shared" si="0"/>
        <v>ZA.431</v>
      </c>
      <c r="C19" s="99">
        <f>larvae!AJ1</f>
        <v>18</v>
      </c>
      <c r="D19" s="100" t="str">
        <f>IF(larvae!AJ3&gt;0,larvae!AJ3,"")</f>
        <v/>
      </c>
      <c r="E19" s="109" t="str">
        <f>IF(larvae!AJ4&gt;0,larvae!AJ4,"")</f>
        <v/>
      </c>
      <c r="F19" s="109" t="str">
        <f>IF(larvae!AJ6&gt;0,larvae!AJ6,"")</f>
        <v/>
      </c>
      <c r="G19" s="109" t="str">
        <f>IF(larvae!AJ7&gt;0,larvae!AJ7,"")</f>
        <v/>
      </c>
      <c r="H19" s="109" t="str">
        <f>IF(larvae!AJ8&gt;0,larvae!AJ8,"")</f>
        <v/>
      </c>
      <c r="I19" s="109" t="str">
        <f>IF(larvae!AJ9&gt;0,larvae!AJ9,"")</f>
        <v/>
      </c>
      <c r="J19" s="109" t="str">
        <f>IF(larvae!AJ10&gt;0,larvae!AJ10,"")</f>
        <v/>
      </c>
      <c r="K19" s="108" t="str">
        <f>IF(larvae!AJ11&gt;0,larvae!AJ11,"")</f>
        <v/>
      </c>
      <c r="L19" s="109" t="str">
        <f>IF(larvae!AJ13&gt;0,larvae!AJ13,"")</f>
        <v/>
      </c>
      <c r="M19" s="109" t="str">
        <f>IF(larvae!AJ14&gt;0,larvae!AJ14,"")</f>
        <v/>
      </c>
      <c r="N19" s="109" t="str">
        <f>IF(larvae!AJ15&gt;0,larvae!AJ15,"")</f>
        <v/>
      </c>
      <c r="O19" s="109" t="str">
        <f>IF(larvae!AJ16&gt;0,larvae!AJ16,"")</f>
        <v/>
      </c>
      <c r="P19" s="109" t="str">
        <f>IF(larvae!AJ17&gt;0,larvae!AJ17,"")</f>
        <v/>
      </c>
      <c r="Q19" s="109" t="str">
        <f>IF(larvae!AJ18&gt;0,larvae!AJ18,"")</f>
        <v/>
      </c>
      <c r="R19" s="109" t="str">
        <f>IF(larvae!AJ20&gt;0,larvae!AJ20,"")</f>
        <v/>
      </c>
      <c r="S19" s="109" t="str">
        <f>IF(larvae!AJ21&gt;0,larvae!AJ21,"")</f>
        <v/>
      </c>
      <c r="T19" s="108" t="str">
        <f>IF(larvae!AJ22&gt;0,larvae!AJ22,"")</f>
        <v/>
      </c>
      <c r="U19" s="109" t="str">
        <f>IF(larvae!AJ24&gt;0,larvae!AJ24,"")</f>
        <v/>
      </c>
      <c r="V19" s="109" t="str">
        <f>IF(larvae!AJ25&gt;0,larvae!AJ25,"")</f>
        <v/>
      </c>
      <c r="W19" s="108" t="str">
        <f>IF(larvae!AJ26&gt;0,larvae!AJ26,"")</f>
        <v/>
      </c>
      <c r="X19" s="109" t="str">
        <f>IF(larvae!AJ28&gt;0,larvae!AJ28,"")</f>
        <v/>
      </c>
      <c r="Y19" s="107" t="str">
        <f>IF(larvae!AJ29&gt;0,larvae!AJ29,"")</f>
        <v/>
      </c>
      <c r="Z19" s="108" t="str">
        <f>IF(larvae!AJ30&gt;0,larvae!AJ30,"")</f>
        <v/>
      </c>
      <c r="AA19" s="107" t="str">
        <f>IF(larvae!AJ32&gt;0,larvae!AJ32,"")</f>
        <v/>
      </c>
      <c r="AB19" s="107" t="str">
        <f>IF(larvae!AJ33&gt;0,larvae!AJ33,"")</f>
        <v/>
      </c>
      <c r="AC19" s="108" t="str">
        <f>IF(larvae!AJ34&gt;0,larvae!AJ34,"")</f>
        <v/>
      </c>
    </row>
    <row r="20" spans="1:29" ht="25.5" x14ac:dyDescent="0.2">
      <c r="A20" s="63" t="str">
        <f t="shared" ref="A20:B31" si="1">A$2</f>
        <v>Echiniscus scabrocirrosus</v>
      </c>
      <c r="B20" s="79" t="str">
        <f t="shared" si="1"/>
        <v>ZA.431</v>
      </c>
      <c r="C20" s="99">
        <f>larvae!AL1</f>
        <v>19</v>
      </c>
      <c r="D20" s="100" t="str">
        <f>IF(larvae!AL3&gt;0,larvae!AL3,"")</f>
        <v/>
      </c>
      <c r="E20" s="109" t="str">
        <f>IF(larvae!AL4&gt;0,larvae!AL4,"")</f>
        <v/>
      </c>
      <c r="F20" s="109" t="str">
        <f>IF(larvae!AL6&gt;0,larvae!AL6,"")</f>
        <v/>
      </c>
      <c r="G20" s="109" t="str">
        <f>IF(larvae!AL7&gt;0,larvae!AL7,"")</f>
        <v/>
      </c>
      <c r="H20" s="109" t="str">
        <f>IF(larvae!AL8&gt;0,larvae!AL8,"")</f>
        <v/>
      </c>
      <c r="I20" s="109" t="str">
        <f>IF(larvae!AL9&gt;0,larvae!AL9,"")</f>
        <v/>
      </c>
      <c r="J20" s="109" t="str">
        <f>IF(larvae!AL10&gt;0,larvae!AL10,"")</f>
        <v/>
      </c>
      <c r="K20" s="108" t="str">
        <f>IF(larvae!AL11&gt;0,larvae!AL11,"")</f>
        <v/>
      </c>
      <c r="L20" s="109" t="str">
        <f>IF(larvae!AL13&gt;0,larvae!AL13,"")</f>
        <v/>
      </c>
      <c r="M20" s="109" t="str">
        <f>IF(larvae!AL14&gt;0,larvae!AL14,"")</f>
        <v/>
      </c>
      <c r="N20" s="109" t="str">
        <f>IF(larvae!AL15&gt;0,larvae!AL15,"")</f>
        <v/>
      </c>
      <c r="O20" s="109" t="str">
        <f>IF(larvae!AL16&gt;0,larvae!AL16,"")</f>
        <v/>
      </c>
      <c r="P20" s="109" t="str">
        <f>IF(larvae!AL17&gt;0,larvae!AL17,"")</f>
        <v/>
      </c>
      <c r="Q20" s="109" t="str">
        <f>IF(larvae!AL18&gt;0,larvae!AL18,"")</f>
        <v/>
      </c>
      <c r="R20" s="109" t="str">
        <f>IF(larvae!AL20&gt;0,larvae!AL20,"")</f>
        <v/>
      </c>
      <c r="S20" s="109" t="str">
        <f>IF(larvae!AL21&gt;0,larvae!AL21,"")</f>
        <v/>
      </c>
      <c r="T20" s="108" t="str">
        <f>IF(larvae!AL22&gt;0,larvae!AL22,"")</f>
        <v/>
      </c>
      <c r="U20" s="109" t="str">
        <f>IF(larvae!AL24&gt;0,larvae!AL24,"")</f>
        <v/>
      </c>
      <c r="V20" s="109" t="str">
        <f>IF(larvae!AL25&gt;0,larvae!AL25,"")</f>
        <v/>
      </c>
      <c r="W20" s="108" t="str">
        <f>IF(larvae!AL26&gt;0,larvae!AL26,"")</f>
        <v/>
      </c>
      <c r="X20" s="109" t="str">
        <f>IF(larvae!AL28&gt;0,larvae!AL28,"")</f>
        <v/>
      </c>
      <c r="Y20" s="107" t="str">
        <f>IF(larvae!AL29&gt;0,larvae!AL29,"")</f>
        <v/>
      </c>
      <c r="Z20" s="108" t="str">
        <f>IF(larvae!AL30&gt;0,larvae!AL30,"")</f>
        <v/>
      </c>
      <c r="AA20" s="107" t="str">
        <f>IF(larvae!AL32&gt;0,larvae!AL32,"")</f>
        <v/>
      </c>
      <c r="AB20" s="107" t="str">
        <f>IF(larvae!AL33&gt;0,larvae!AL33,"")</f>
        <v/>
      </c>
      <c r="AC20" s="108" t="str">
        <f>IF(larvae!AL34&gt;0,larvae!AL34,"")</f>
        <v/>
      </c>
    </row>
    <row r="21" spans="1:29" ht="25.5" x14ac:dyDescent="0.2">
      <c r="A21" s="63" t="str">
        <f t="shared" si="1"/>
        <v>Echiniscus scabrocirrosus</v>
      </c>
      <c r="B21" s="79" t="str">
        <f t="shared" si="1"/>
        <v>ZA.431</v>
      </c>
      <c r="C21" s="99">
        <f>larvae!AN1</f>
        <v>20</v>
      </c>
      <c r="D21" s="100" t="str">
        <f>IF(larvae!AN3&gt;0,larvae!AN3,"")</f>
        <v/>
      </c>
      <c r="E21" s="109" t="str">
        <f>IF(larvae!AN4&gt;0,larvae!AN4,"")</f>
        <v/>
      </c>
      <c r="F21" s="109" t="str">
        <f>IF(larvae!AN6&gt;0,larvae!AN6,"")</f>
        <v/>
      </c>
      <c r="G21" s="109" t="str">
        <f>IF(larvae!AN7&gt;0,larvae!AN7,"")</f>
        <v/>
      </c>
      <c r="H21" s="109" t="str">
        <f>IF(larvae!AN8&gt;0,larvae!AN8,"")</f>
        <v/>
      </c>
      <c r="I21" s="109" t="str">
        <f>IF(larvae!AN9&gt;0,larvae!AN9,"")</f>
        <v/>
      </c>
      <c r="J21" s="109" t="str">
        <f>IF(larvae!AN10&gt;0,larvae!AN10,"")</f>
        <v/>
      </c>
      <c r="K21" s="108" t="str">
        <f>IF(larvae!AN11&gt;0,larvae!AN11,"")</f>
        <v/>
      </c>
      <c r="L21" s="109" t="str">
        <f>IF(larvae!AN13&gt;0,larvae!AN13,"")</f>
        <v/>
      </c>
      <c r="M21" s="109" t="str">
        <f>IF(larvae!AN14&gt;0,larvae!AN14,"")</f>
        <v/>
      </c>
      <c r="N21" s="109" t="str">
        <f>IF(larvae!AN15&gt;0,larvae!AN15,"")</f>
        <v/>
      </c>
      <c r="O21" s="109" t="str">
        <f>IF(larvae!AN16&gt;0,larvae!AN16,"")</f>
        <v/>
      </c>
      <c r="P21" s="109" t="str">
        <f>IF(larvae!AN17&gt;0,larvae!AN17,"")</f>
        <v/>
      </c>
      <c r="Q21" s="109" t="str">
        <f>IF(larvae!AN18&gt;0,larvae!AN18,"")</f>
        <v/>
      </c>
      <c r="R21" s="109" t="str">
        <f>IF(larvae!AN20&gt;0,larvae!AN20,"")</f>
        <v/>
      </c>
      <c r="S21" s="109" t="str">
        <f>IF(larvae!AN21&gt;0,larvae!AN21,"")</f>
        <v/>
      </c>
      <c r="T21" s="108" t="str">
        <f>IF(larvae!AN22&gt;0,larvae!AN22,"")</f>
        <v/>
      </c>
      <c r="U21" s="109" t="str">
        <f>IF(larvae!AN24&gt;0,larvae!AN24,"")</f>
        <v/>
      </c>
      <c r="V21" s="109" t="str">
        <f>IF(larvae!AN25&gt;0,larvae!AN25,"")</f>
        <v/>
      </c>
      <c r="W21" s="108" t="str">
        <f>IF(larvae!AN26&gt;0,larvae!AN26,"")</f>
        <v/>
      </c>
      <c r="X21" s="109" t="str">
        <f>IF(larvae!AN28&gt;0,larvae!AN28,"")</f>
        <v/>
      </c>
      <c r="Y21" s="107" t="str">
        <f>IF(larvae!AN29&gt;0,larvae!AN29,"")</f>
        <v/>
      </c>
      <c r="Z21" s="108" t="str">
        <f>IF(larvae!AN30&gt;0,larvae!AN30,"")</f>
        <v/>
      </c>
      <c r="AA21" s="107" t="str">
        <f>IF(larvae!AN32&gt;0,larvae!AN32,"")</f>
        <v/>
      </c>
      <c r="AB21" s="107" t="str">
        <f>IF(larvae!AN33&gt;0,larvae!AN33,"")</f>
        <v/>
      </c>
      <c r="AC21" s="108" t="str">
        <f>IF(larvae!AN34&gt;0,larvae!AN34,"")</f>
        <v/>
      </c>
    </row>
    <row r="22" spans="1:29" ht="25.5" x14ac:dyDescent="0.2">
      <c r="A22" s="63" t="str">
        <f t="shared" si="1"/>
        <v>Echiniscus scabrocirrosus</v>
      </c>
      <c r="B22" s="79" t="str">
        <f t="shared" si="1"/>
        <v>ZA.431</v>
      </c>
      <c r="C22" s="99">
        <f>larvae!AP1</f>
        <v>21</v>
      </c>
      <c r="D22" s="100" t="str">
        <f>IF(larvae!AP3&gt;0,larvae!AP3,"")</f>
        <v/>
      </c>
      <c r="E22" s="109" t="str">
        <f>IF(larvae!AP4&gt;0,larvae!AP4,"")</f>
        <v/>
      </c>
      <c r="F22" s="109" t="str">
        <f>IF(larvae!AP6&gt;0,larvae!AP6,"")</f>
        <v/>
      </c>
      <c r="G22" s="109" t="str">
        <f>IF(larvae!AP7&gt;0,larvae!AP7,"")</f>
        <v/>
      </c>
      <c r="H22" s="109" t="str">
        <f>IF(larvae!AP8&gt;0,larvae!AP8,"")</f>
        <v/>
      </c>
      <c r="I22" s="109" t="str">
        <f>IF(larvae!AP9&gt;0,larvae!AP9,"")</f>
        <v/>
      </c>
      <c r="J22" s="109" t="str">
        <f>IF(larvae!AP10&gt;0,larvae!AP10,"")</f>
        <v/>
      </c>
      <c r="K22" s="108" t="str">
        <f>IF(larvae!AP11&gt;0,larvae!AP11,"")</f>
        <v/>
      </c>
      <c r="L22" s="109" t="str">
        <f>IF(larvae!AP13&gt;0,larvae!AP13,"")</f>
        <v/>
      </c>
      <c r="M22" s="109" t="str">
        <f>IF(larvae!AP14&gt;0,larvae!AP14,"")</f>
        <v/>
      </c>
      <c r="N22" s="109" t="str">
        <f>IF(larvae!AP15&gt;0,larvae!AP15,"")</f>
        <v/>
      </c>
      <c r="O22" s="109" t="str">
        <f>IF(larvae!AP16&gt;0,larvae!AP16,"")</f>
        <v/>
      </c>
      <c r="P22" s="109" t="str">
        <f>IF(larvae!AP17&gt;0,larvae!AP17,"")</f>
        <v/>
      </c>
      <c r="Q22" s="109" t="str">
        <f>IF(larvae!AP18&gt;0,larvae!AP18,"")</f>
        <v/>
      </c>
      <c r="R22" s="109" t="str">
        <f>IF(larvae!AP20&gt;0,larvae!AP20,"")</f>
        <v/>
      </c>
      <c r="S22" s="109" t="str">
        <f>IF(larvae!AP21&gt;0,larvae!AP21,"")</f>
        <v/>
      </c>
      <c r="T22" s="108" t="str">
        <f>IF(larvae!AP22&gt;0,larvae!AP22,"")</f>
        <v/>
      </c>
      <c r="U22" s="109" t="str">
        <f>IF(larvae!AP24&gt;0,larvae!AP24,"")</f>
        <v/>
      </c>
      <c r="V22" s="109" t="str">
        <f>IF(larvae!AP25&gt;0,larvae!AP25,"")</f>
        <v/>
      </c>
      <c r="W22" s="108" t="str">
        <f>IF(larvae!AP26&gt;0,larvae!AP26,"")</f>
        <v/>
      </c>
      <c r="X22" s="109" t="str">
        <f>IF(larvae!AP28&gt;0,larvae!AP28,"")</f>
        <v/>
      </c>
      <c r="Y22" s="107" t="str">
        <f>IF(larvae!AP29&gt;0,larvae!AP29,"")</f>
        <v/>
      </c>
      <c r="Z22" s="108" t="str">
        <f>IF(larvae!AP30&gt;0,larvae!AP30,"")</f>
        <v/>
      </c>
      <c r="AA22" s="107" t="str">
        <f>IF(larvae!AP32&gt;0,larvae!AP32,"")</f>
        <v/>
      </c>
      <c r="AB22" s="107" t="str">
        <f>IF(larvae!AP33&gt;0,larvae!AP33,"")</f>
        <v/>
      </c>
      <c r="AC22" s="108" t="str">
        <f>IF(larvae!AP34&gt;0,larvae!AP34,"")</f>
        <v/>
      </c>
    </row>
    <row r="23" spans="1:29" ht="25.5" x14ac:dyDescent="0.2">
      <c r="A23" s="63" t="str">
        <f t="shared" si="1"/>
        <v>Echiniscus scabrocirrosus</v>
      </c>
      <c r="B23" s="79" t="str">
        <f t="shared" si="1"/>
        <v>ZA.431</v>
      </c>
      <c r="C23" s="99">
        <f>larvae!AR1</f>
        <v>22</v>
      </c>
      <c r="D23" s="100" t="str">
        <f>IF(larvae!AR3&gt;0,larvae!AR3,"")</f>
        <v/>
      </c>
      <c r="E23" s="109" t="str">
        <f>IF(larvae!AR4&gt;0,larvae!AR4,"")</f>
        <v/>
      </c>
      <c r="F23" s="109" t="str">
        <f>IF(larvae!AR6&gt;0,larvae!AR6,"")</f>
        <v/>
      </c>
      <c r="G23" s="109" t="str">
        <f>IF(larvae!AR7&gt;0,larvae!AR7,"")</f>
        <v/>
      </c>
      <c r="H23" s="109" t="str">
        <f>IF(larvae!AR8&gt;0,larvae!AR8,"")</f>
        <v/>
      </c>
      <c r="I23" s="109" t="str">
        <f>IF(larvae!AR9&gt;0,larvae!AR9,"")</f>
        <v/>
      </c>
      <c r="J23" s="109" t="str">
        <f>IF(larvae!AR10&gt;0,larvae!AR10,"")</f>
        <v/>
      </c>
      <c r="K23" s="108" t="str">
        <f>IF(larvae!AR11&gt;0,larvae!AR11,"")</f>
        <v/>
      </c>
      <c r="L23" s="109" t="str">
        <f>IF(larvae!AR13&gt;0,larvae!AR13,"")</f>
        <v/>
      </c>
      <c r="M23" s="109" t="str">
        <f>IF(larvae!AR14&gt;0,larvae!AR14,"")</f>
        <v/>
      </c>
      <c r="N23" s="109" t="str">
        <f>IF(larvae!AR15&gt;0,larvae!AR15,"")</f>
        <v/>
      </c>
      <c r="O23" s="109" t="str">
        <f>IF(larvae!AR16&gt;0,larvae!AR16,"")</f>
        <v/>
      </c>
      <c r="P23" s="109" t="str">
        <f>IF(larvae!AR17&gt;0,larvae!AR17,"")</f>
        <v/>
      </c>
      <c r="Q23" s="109" t="str">
        <f>IF(larvae!AR18&gt;0,larvae!AR18,"")</f>
        <v/>
      </c>
      <c r="R23" s="109" t="str">
        <f>IF(larvae!AR20&gt;0,larvae!AR20,"")</f>
        <v/>
      </c>
      <c r="S23" s="109" t="str">
        <f>IF(larvae!AR21&gt;0,larvae!AR21,"")</f>
        <v/>
      </c>
      <c r="T23" s="108" t="str">
        <f>IF(larvae!AR22&gt;0,larvae!AR22,"")</f>
        <v/>
      </c>
      <c r="U23" s="109" t="str">
        <f>IF(larvae!AR24&gt;0,larvae!AR24,"")</f>
        <v/>
      </c>
      <c r="V23" s="109" t="str">
        <f>IF(larvae!AR25&gt;0,larvae!AR25,"")</f>
        <v/>
      </c>
      <c r="W23" s="108" t="str">
        <f>IF(larvae!AR26&gt;0,larvae!AR26,"")</f>
        <v/>
      </c>
      <c r="X23" s="109" t="str">
        <f>IF(larvae!AR28&gt;0,larvae!AR28,"")</f>
        <v/>
      </c>
      <c r="Y23" s="107" t="str">
        <f>IF(larvae!AR29&gt;0,larvae!AR29,"")</f>
        <v/>
      </c>
      <c r="Z23" s="108" t="str">
        <f>IF(larvae!AR30&gt;0,larvae!AR30,"")</f>
        <v/>
      </c>
      <c r="AA23" s="107" t="str">
        <f>IF(larvae!AR32&gt;0,larvae!AR32,"")</f>
        <v/>
      </c>
      <c r="AB23" s="107" t="str">
        <f>IF(larvae!AR33&gt;0,larvae!AR33,"")</f>
        <v/>
      </c>
      <c r="AC23" s="108" t="str">
        <f>IF(larvae!AR34&gt;0,larvae!AR34,"")</f>
        <v/>
      </c>
    </row>
    <row r="24" spans="1:29" ht="25.5" x14ac:dyDescent="0.2">
      <c r="A24" s="63" t="str">
        <f t="shared" si="1"/>
        <v>Echiniscus scabrocirrosus</v>
      </c>
      <c r="B24" s="79" t="str">
        <f t="shared" si="1"/>
        <v>ZA.431</v>
      </c>
      <c r="C24" s="99">
        <f>larvae!AT1</f>
        <v>23</v>
      </c>
      <c r="D24" s="100" t="str">
        <f>IF(larvae!AT3&gt;0,larvae!AT3,"")</f>
        <v/>
      </c>
      <c r="E24" s="109" t="str">
        <f>IF(larvae!AT4&gt;0,larvae!AT4,"")</f>
        <v/>
      </c>
      <c r="F24" s="109" t="str">
        <f>IF(larvae!AT6&gt;0,larvae!AT6,"")</f>
        <v/>
      </c>
      <c r="G24" s="109" t="str">
        <f>IF(larvae!AT7&gt;0,larvae!AT7,"")</f>
        <v/>
      </c>
      <c r="H24" s="109" t="str">
        <f>IF(larvae!AT8&gt;0,larvae!AT8,"")</f>
        <v/>
      </c>
      <c r="I24" s="109" t="str">
        <f>IF(larvae!AT9&gt;0,larvae!AT9,"")</f>
        <v/>
      </c>
      <c r="J24" s="109" t="str">
        <f>IF(larvae!AT10&gt;0,larvae!AT10,"")</f>
        <v/>
      </c>
      <c r="K24" s="108" t="str">
        <f>IF(larvae!AT11&gt;0,larvae!AT11,"")</f>
        <v/>
      </c>
      <c r="L24" s="109" t="str">
        <f>IF(larvae!AT13&gt;0,larvae!AT13,"")</f>
        <v/>
      </c>
      <c r="M24" s="109" t="str">
        <f>IF(larvae!AT14&gt;0,larvae!AT14,"")</f>
        <v/>
      </c>
      <c r="N24" s="109" t="str">
        <f>IF(larvae!AT15&gt;0,larvae!AT15,"")</f>
        <v/>
      </c>
      <c r="O24" s="109" t="str">
        <f>IF(larvae!AT16&gt;0,larvae!AT16,"")</f>
        <v/>
      </c>
      <c r="P24" s="109" t="str">
        <f>IF(larvae!AT17&gt;0,larvae!AT17,"")</f>
        <v/>
      </c>
      <c r="Q24" s="109" t="str">
        <f>IF(larvae!AT18&gt;0,larvae!AT18,"")</f>
        <v/>
      </c>
      <c r="R24" s="109" t="str">
        <f>IF(larvae!AT20&gt;0,larvae!AT20,"")</f>
        <v/>
      </c>
      <c r="S24" s="109" t="str">
        <f>IF(larvae!AT21&gt;0,larvae!AT21,"")</f>
        <v/>
      </c>
      <c r="T24" s="108" t="str">
        <f>IF(larvae!AT22&gt;0,larvae!AT22,"")</f>
        <v/>
      </c>
      <c r="U24" s="109" t="str">
        <f>IF(larvae!AT24&gt;0,larvae!AT24,"")</f>
        <v/>
      </c>
      <c r="V24" s="109" t="str">
        <f>IF(larvae!AT25&gt;0,larvae!AT25,"")</f>
        <v/>
      </c>
      <c r="W24" s="108" t="str">
        <f>IF(larvae!AT26&gt;0,larvae!AT26,"")</f>
        <v/>
      </c>
      <c r="X24" s="109" t="str">
        <f>IF(larvae!AT28&gt;0,larvae!AT28,"")</f>
        <v/>
      </c>
      <c r="Y24" s="107" t="str">
        <f>IF(larvae!AT29&gt;0,larvae!AT29,"")</f>
        <v/>
      </c>
      <c r="Z24" s="108" t="str">
        <f>IF(larvae!AT30&gt;0,larvae!AT30,"")</f>
        <v/>
      </c>
      <c r="AA24" s="107" t="str">
        <f>IF(larvae!AT32&gt;0,larvae!AT32,"")</f>
        <v/>
      </c>
      <c r="AB24" s="107" t="str">
        <f>IF(larvae!AT33&gt;0,larvae!AT33,"")</f>
        <v/>
      </c>
      <c r="AC24" s="108" t="str">
        <f>IF(larvae!AT34&gt;0,larvae!AT34,"")</f>
        <v/>
      </c>
    </row>
    <row r="25" spans="1:29" ht="25.5" x14ac:dyDescent="0.2">
      <c r="A25" s="63" t="str">
        <f t="shared" si="1"/>
        <v>Echiniscus scabrocirrosus</v>
      </c>
      <c r="B25" s="79" t="str">
        <f t="shared" si="1"/>
        <v>ZA.431</v>
      </c>
      <c r="C25" s="99">
        <f>larvae!AV1</f>
        <v>24</v>
      </c>
      <c r="D25" s="100" t="str">
        <f>IF(larvae!AV3&gt;0,larvae!AV3,"")</f>
        <v/>
      </c>
      <c r="E25" s="109" t="str">
        <f>IF(larvae!AV4&gt;0,larvae!AV4,"")</f>
        <v/>
      </c>
      <c r="F25" s="109" t="str">
        <f>IF(larvae!AV6&gt;0,larvae!AV6,"")</f>
        <v/>
      </c>
      <c r="G25" s="109" t="str">
        <f>IF(larvae!AV7&gt;0,larvae!AV7,"")</f>
        <v/>
      </c>
      <c r="H25" s="109" t="str">
        <f>IF(larvae!AV8&gt;0,larvae!AV8,"")</f>
        <v/>
      </c>
      <c r="I25" s="109" t="str">
        <f>IF(larvae!AV9&gt;0,larvae!AV9,"")</f>
        <v/>
      </c>
      <c r="J25" s="109" t="str">
        <f>IF(larvae!AV10&gt;0,larvae!AV10,"")</f>
        <v/>
      </c>
      <c r="K25" s="108" t="str">
        <f>IF(larvae!AV11&gt;0,larvae!AV11,"")</f>
        <v/>
      </c>
      <c r="L25" s="109" t="str">
        <f>IF(larvae!AV13&gt;0,larvae!AV13,"")</f>
        <v/>
      </c>
      <c r="M25" s="109" t="str">
        <f>IF(larvae!AV14&gt;0,larvae!AV14,"")</f>
        <v/>
      </c>
      <c r="N25" s="109" t="str">
        <f>IF(larvae!AV15&gt;0,larvae!AV15,"")</f>
        <v/>
      </c>
      <c r="O25" s="109" t="str">
        <f>IF(larvae!AV16&gt;0,larvae!AV16,"")</f>
        <v/>
      </c>
      <c r="P25" s="109" t="str">
        <f>IF(larvae!AV17&gt;0,larvae!AV17,"")</f>
        <v/>
      </c>
      <c r="Q25" s="109" t="str">
        <f>IF(larvae!AV18&gt;0,larvae!AV18,"")</f>
        <v/>
      </c>
      <c r="R25" s="109" t="str">
        <f>IF(larvae!AV20&gt;0,larvae!AV20,"")</f>
        <v/>
      </c>
      <c r="S25" s="109" t="str">
        <f>IF(larvae!AV21&gt;0,larvae!AV21,"")</f>
        <v/>
      </c>
      <c r="T25" s="108" t="str">
        <f>IF(larvae!AV22&gt;0,larvae!AV22,"")</f>
        <v/>
      </c>
      <c r="U25" s="109" t="str">
        <f>IF(larvae!AV24&gt;0,larvae!AV24,"")</f>
        <v/>
      </c>
      <c r="V25" s="109" t="str">
        <f>IF(larvae!AV25&gt;0,larvae!AV25,"")</f>
        <v/>
      </c>
      <c r="W25" s="108" t="str">
        <f>IF(larvae!AV26&gt;0,larvae!AV26,"")</f>
        <v/>
      </c>
      <c r="X25" s="109" t="str">
        <f>IF(larvae!AV28&gt;0,larvae!AV28,"")</f>
        <v/>
      </c>
      <c r="Y25" s="107" t="str">
        <f>IF(larvae!AV29&gt;0,larvae!AV29,"")</f>
        <v/>
      </c>
      <c r="Z25" s="108" t="str">
        <f>IF(larvae!AV30&gt;0,larvae!AV30,"")</f>
        <v/>
      </c>
      <c r="AA25" s="107" t="str">
        <f>IF(larvae!AV32&gt;0,larvae!AV32,"")</f>
        <v/>
      </c>
      <c r="AB25" s="107" t="str">
        <f>IF(larvae!AV33&gt;0,larvae!AV33,"")</f>
        <v/>
      </c>
      <c r="AC25" s="108" t="str">
        <f>IF(larvae!AV34&gt;0,larvae!AV34,"")</f>
        <v/>
      </c>
    </row>
    <row r="26" spans="1:29" ht="25.5" x14ac:dyDescent="0.2">
      <c r="A26" s="63" t="str">
        <f t="shared" si="1"/>
        <v>Echiniscus scabrocirrosus</v>
      </c>
      <c r="B26" s="79" t="str">
        <f t="shared" si="1"/>
        <v>ZA.431</v>
      </c>
      <c r="C26" s="99">
        <f>larvae!AX1</f>
        <v>25</v>
      </c>
      <c r="D26" s="100" t="str">
        <f>IF(larvae!AX3&gt;0,larvae!AX3,"")</f>
        <v/>
      </c>
      <c r="E26" s="109" t="str">
        <f>IF(larvae!AX4&gt;0,larvae!AX4,"")</f>
        <v/>
      </c>
      <c r="F26" s="109" t="str">
        <f>IF(larvae!AX6&gt;0,larvae!AX6,"")</f>
        <v/>
      </c>
      <c r="G26" s="109" t="str">
        <f>IF(larvae!AX7&gt;0,larvae!AX7,"")</f>
        <v/>
      </c>
      <c r="H26" s="109" t="str">
        <f>IF(larvae!AX8&gt;0,larvae!AX8,"")</f>
        <v/>
      </c>
      <c r="I26" s="109" t="str">
        <f>IF(larvae!AX9&gt;0,larvae!AX9,"")</f>
        <v/>
      </c>
      <c r="J26" s="109" t="str">
        <f>IF(larvae!AX10&gt;0,larvae!AX10,"")</f>
        <v/>
      </c>
      <c r="K26" s="108" t="str">
        <f>IF(larvae!AX11&gt;0,larvae!AX11,"")</f>
        <v/>
      </c>
      <c r="L26" s="109" t="str">
        <f>IF(larvae!AX13&gt;0,larvae!AX13,"")</f>
        <v/>
      </c>
      <c r="M26" s="109" t="str">
        <f>IF(larvae!AX14&gt;0,larvae!AX14,"")</f>
        <v/>
      </c>
      <c r="N26" s="109" t="str">
        <f>IF(larvae!AX15&gt;0,larvae!AX15,"")</f>
        <v/>
      </c>
      <c r="O26" s="109" t="str">
        <f>IF(larvae!AX16&gt;0,larvae!AX16,"")</f>
        <v/>
      </c>
      <c r="P26" s="109" t="str">
        <f>IF(larvae!AX17&gt;0,larvae!AX17,"")</f>
        <v/>
      </c>
      <c r="Q26" s="109" t="str">
        <f>IF(larvae!AX18&gt;0,larvae!AX18,"")</f>
        <v/>
      </c>
      <c r="R26" s="109" t="str">
        <f>IF(larvae!AX20&gt;0,larvae!AX20,"")</f>
        <v/>
      </c>
      <c r="S26" s="109" t="str">
        <f>IF(larvae!AX21&gt;0,larvae!AX21,"")</f>
        <v/>
      </c>
      <c r="T26" s="108" t="str">
        <f>IF(larvae!AX22&gt;0,larvae!AX22,"")</f>
        <v/>
      </c>
      <c r="U26" s="109" t="str">
        <f>IF(larvae!AX24&gt;0,larvae!AX24,"")</f>
        <v/>
      </c>
      <c r="V26" s="109" t="str">
        <f>IF(larvae!AX25&gt;0,larvae!AX25,"")</f>
        <v/>
      </c>
      <c r="W26" s="108" t="str">
        <f>IF(larvae!AX26&gt;0,larvae!AX26,"")</f>
        <v/>
      </c>
      <c r="X26" s="109" t="str">
        <f>IF(larvae!AX28&gt;0,larvae!AX28,"")</f>
        <v/>
      </c>
      <c r="Y26" s="107" t="str">
        <f>IF(larvae!AX29&gt;0,larvae!AX29,"")</f>
        <v/>
      </c>
      <c r="Z26" s="108" t="str">
        <f>IF(larvae!AX30&gt;0,larvae!AX30,"")</f>
        <v/>
      </c>
      <c r="AA26" s="107" t="str">
        <f>IF(larvae!AX32&gt;0,larvae!AX32,"")</f>
        <v/>
      </c>
      <c r="AB26" s="107" t="str">
        <f>IF(larvae!AX33&gt;0,larvae!AX33,"")</f>
        <v/>
      </c>
      <c r="AC26" s="108" t="str">
        <f>IF(larvae!AX34&gt;0,larvae!AX34,"")</f>
        <v/>
      </c>
    </row>
    <row r="27" spans="1:29" ht="25.5" x14ac:dyDescent="0.2">
      <c r="A27" s="63" t="str">
        <f t="shared" si="1"/>
        <v>Echiniscus scabrocirrosus</v>
      </c>
      <c r="B27" s="79" t="str">
        <f t="shared" si="1"/>
        <v>ZA.431</v>
      </c>
      <c r="C27" s="99">
        <f>larvae!AZ1</f>
        <v>26</v>
      </c>
      <c r="D27" s="100" t="str">
        <f>IF(larvae!AZ3&gt;0,larvae!AZ3,"")</f>
        <v/>
      </c>
      <c r="E27" s="109" t="str">
        <f>IF(larvae!AZ4&gt;0,larvae!AZ4,"")</f>
        <v/>
      </c>
      <c r="F27" s="109" t="str">
        <f>IF(larvae!AZ6&gt;0,larvae!AZ6,"")</f>
        <v/>
      </c>
      <c r="G27" s="109" t="str">
        <f>IF(larvae!AZ7&gt;0,larvae!AZ7,"")</f>
        <v/>
      </c>
      <c r="H27" s="109" t="str">
        <f>IF(larvae!AZ8&gt;0,larvae!AZ8,"")</f>
        <v/>
      </c>
      <c r="I27" s="109" t="str">
        <f>IF(larvae!AZ9&gt;0,larvae!AZ9,"")</f>
        <v/>
      </c>
      <c r="J27" s="109" t="str">
        <f>IF(larvae!AZ10&gt;0,larvae!AZ10,"")</f>
        <v/>
      </c>
      <c r="K27" s="108" t="str">
        <f>IF(larvae!AZ11&gt;0,larvae!AZ11,"")</f>
        <v/>
      </c>
      <c r="L27" s="109" t="str">
        <f>IF(larvae!AZ13&gt;0,larvae!AZ13,"")</f>
        <v/>
      </c>
      <c r="M27" s="109" t="str">
        <f>IF(larvae!AZ14&gt;0,larvae!AZ14,"")</f>
        <v/>
      </c>
      <c r="N27" s="109" t="str">
        <f>IF(larvae!AZ15&gt;0,larvae!AZ15,"")</f>
        <v/>
      </c>
      <c r="O27" s="109" t="str">
        <f>IF(larvae!AZ16&gt;0,larvae!AZ16,"")</f>
        <v/>
      </c>
      <c r="P27" s="109" t="str">
        <f>IF(larvae!AZ17&gt;0,larvae!AZ17,"")</f>
        <v/>
      </c>
      <c r="Q27" s="109" t="str">
        <f>IF(larvae!AZ18&gt;0,larvae!AZ18,"")</f>
        <v/>
      </c>
      <c r="R27" s="109" t="str">
        <f>IF(larvae!AZ20&gt;0,larvae!AZ20,"")</f>
        <v/>
      </c>
      <c r="S27" s="109" t="str">
        <f>IF(larvae!AZ21&gt;0,larvae!AZ21,"")</f>
        <v/>
      </c>
      <c r="T27" s="108" t="str">
        <f>IF(larvae!AZ22&gt;0,larvae!AZ22,"")</f>
        <v/>
      </c>
      <c r="U27" s="109" t="str">
        <f>IF(larvae!AZ24&gt;0,larvae!AZ24,"")</f>
        <v/>
      </c>
      <c r="V27" s="109" t="str">
        <f>IF(larvae!AZ25&gt;0,larvae!AZ25,"")</f>
        <v/>
      </c>
      <c r="W27" s="108" t="str">
        <f>IF(larvae!AZ26&gt;0,larvae!AZ26,"")</f>
        <v/>
      </c>
      <c r="X27" s="109" t="str">
        <f>IF(larvae!AZ28&gt;0,larvae!AZ28,"")</f>
        <v/>
      </c>
      <c r="Y27" s="107" t="str">
        <f>IF(larvae!AZ29&gt;0,larvae!AZ29,"")</f>
        <v/>
      </c>
      <c r="Z27" s="108" t="str">
        <f>IF(larvae!AZ30&gt;0,larvae!AZ30,"")</f>
        <v/>
      </c>
      <c r="AA27" s="107" t="str">
        <f>IF(larvae!AZ32&gt;0,larvae!AZ32,"")</f>
        <v/>
      </c>
      <c r="AB27" s="107" t="str">
        <f>IF(larvae!AZ33&gt;0,larvae!AZ33,"")</f>
        <v/>
      </c>
      <c r="AC27" s="108" t="str">
        <f>IF(larvae!AZ34&gt;0,larvae!AZ34,"")</f>
        <v/>
      </c>
    </row>
    <row r="28" spans="1:29" ht="25.5" x14ac:dyDescent="0.2">
      <c r="A28" s="63" t="str">
        <f t="shared" si="1"/>
        <v>Echiniscus scabrocirrosus</v>
      </c>
      <c r="B28" s="79" t="str">
        <f t="shared" si="1"/>
        <v>ZA.431</v>
      </c>
      <c r="C28" s="99">
        <f>larvae!BB1</f>
        <v>27</v>
      </c>
      <c r="D28" s="100" t="str">
        <f>IF(larvae!BB3&gt;0,larvae!BB3,"")</f>
        <v/>
      </c>
      <c r="E28" s="109" t="str">
        <f>IF(larvae!BB4&gt;0,larvae!BB4,"")</f>
        <v/>
      </c>
      <c r="F28" s="109" t="str">
        <f>IF(larvae!BB6&gt;0,larvae!BB6,"")</f>
        <v/>
      </c>
      <c r="G28" s="109" t="str">
        <f>IF(larvae!BB7&gt;0,larvae!BB7,"")</f>
        <v/>
      </c>
      <c r="H28" s="109" t="str">
        <f>IF(larvae!BB8&gt;0,larvae!BB8,"")</f>
        <v/>
      </c>
      <c r="I28" s="109" t="str">
        <f>IF(larvae!BB9&gt;0,larvae!BB9,"")</f>
        <v/>
      </c>
      <c r="J28" s="109" t="str">
        <f>IF(larvae!BB10&gt;0,larvae!BB10,"")</f>
        <v/>
      </c>
      <c r="K28" s="108" t="str">
        <f>IF(larvae!BB11&gt;0,larvae!BB11,"")</f>
        <v/>
      </c>
      <c r="L28" s="109" t="str">
        <f>IF(larvae!BB13&gt;0,larvae!BB13,"")</f>
        <v/>
      </c>
      <c r="M28" s="109" t="str">
        <f>IF(larvae!BB14&gt;0,larvae!BB14,"")</f>
        <v/>
      </c>
      <c r="N28" s="109" t="str">
        <f>IF(larvae!BB15&gt;0,larvae!BB15,"")</f>
        <v/>
      </c>
      <c r="O28" s="109" t="str">
        <f>IF(larvae!BB16&gt;0,larvae!BB16,"")</f>
        <v/>
      </c>
      <c r="P28" s="109" t="str">
        <f>IF(larvae!BB17&gt;0,larvae!BB17,"")</f>
        <v/>
      </c>
      <c r="Q28" s="109" t="str">
        <f>IF(larvae!BB18&gt;0,larvae!BB18,"")</f>
        <v/>
      </c>
      <c r="R28" s="109" t="str">
        <f>IF(larvae!BB20&gt;0,larvae!BB20,"")</f>
        <v/>
      </c>
      <c r="S28" s="109" t="str">
        <f>IF(larvae!BB21&gt;0,larvae!BB21,"")</f>
        <v/>
      </c>
      <c r="T28" s="108" t="str">
        <f>IF(larvae!BB22&gt;0,larvae!BB22,"")</f>
        <v/>
      </c>
      <c r="U28" s="109" t="str">
        <f>IF(larvae!BB24&gt;0,larvae!BB24,"")</f>
        <v/>
      </c>
      <c r="V28" s="109" t="str">
        <f>IF(larvae!BB25&gt;0,larvae!BB25,"")</f>
        <v/>
      </c>
      <c r="W28" s="108" t="str">
        <f>IF(larvae!BB26&gt;0,larvae!BB26,"")</f>
        <v/>
      </c>
      <c r="X28" s="109" t="str">
        <f>IF(larvae!BB28&gt;0,larvae!BB28,"")</f>
        <v/>
      </c>
      <c r="Y28" s="107" t="str">
        <f>IF(larvae!BB29&gt;0,larvae!BB29,"")</f>
        <v/>
      </c>
      <c r="Z28" s="108" t="str">
        <f>IF(larvae!BB30&gt;0,larvae!BB30,"")</f>
        <v/>
      </c>
      <c r="AA28" s="107" t="str">
        <f>IF(larvae!BB32&gt;0,larvae!BB32,"")</f>
        <v/>
      </c>
      <c r="AB28" s="107" t="str">
        <f>IF(larvae!BB33&gt;0,larvae!BB33,"")</f>
        <v/>
      </c>
      <c r="AC28" s="108" t="str">
        <f>IF(larvae!BB34&gt;0,larvae!BB34,"")</f>
        <v/>
      </c>
    </row>
    <row r="29" spans="1:29" ht="25.5" x14ac:dyDescent="0.2">
      <c r="A29" s="63" t="str">
        <f t="shared" si="1"/>
        <v>Echiniscus scabrocirrosus</v>
      </c>
      <c r="B29" s="79" t="str">
        <f t="shared" si="1"/>
        <v>ZA.431</v>
      </c>
      <c r="C29" s="99">
        <f>larvae!BD1</f>
        <v>28</v>
      </c>
      <c r="D29" s="100" t="str">
        <f>IF(larvae!BD3&gt;0,larvae!BD3,"")</f>
        <v/>
      </c>
      <c r="E29" s="109" t="str">
        <f>IF(larvae!BD4&gt;0,larvae!BD4,"")</f>
        <v/>
      </c>
      <c r="F29" s="109" t="str">
        <f>IF(larvae!BD6&gt;0,larvae!BD6,"")</f>
        <v/>
      </c>
      <c r="G29" s="109" t="str">
        <f>IF(larvae!BD7&gt;0,larvae!BD7,"")</f>
        <v/>
      </c>
      <c r="H29" s="109" t="str">
        <f>IF(larvae!BD8&gt;0,larvae!BD8,"")</f>
        <v/>
      </c>
      <c r="I29" s="109" t="str">
        <f>IF(larvae!BD9&gt;0,larvae!BD9,"")</f>
        <v/>
      </c>
      <c r="J29" s="109" t="str">
        <f>IF(larvae!BD10&gt;0,larvae!BD10,"")</f>
        <v/>
      </c>
      <c r="K29" s="108" t="str">
        <f>IF(larvae!BD11&gt;0,larvae!BD11,"")</f>
        <v/>
      </c>
      <c r="L29" s="109" t="str">
        <f>IF(larvae!BD13&gt;0,larvae!BD13,"")</f>
        <v/>
      </c>
      <c r="M29" s="109" t="str">
        <f>IF(larvae!BD14&gt;0,larvae!BD14,"")</f>
        <v/>
      </c>
      <c r="N29" s="109" t="str">
        <f>IF(larvae!BD15&gt;0,larvae!BD15,"")</f>
        <v/>
      </c>
      <c r="O29" s="109" t="str">
        <f>IF(larvae!BD16&gt;0,larvae!BD16,"")</f>
        <v/>
      </c>
      <c r="P29" s="109" t="str">
        <f>IF(larvae!BD17&gt;0,larvae!BD17,"")</f>
        <v/>
      </c>
      <c r="Q29" s="109" t="str">
        <f>IF(larvae!BD18&gt;0,larvae!BD18,"")</f>
        <v/>
      </c>
      <c r="R29" s="109" t="str">
        <f>IF(larvae!BD20&gt;0,larvae!BD20,"")</f>
        <v/>
      </c>
      <c r="S29" s="109" t="str">
        <f>IF(larvae!BD21&gt;0,larvae!BD21,"")</f>
        <v/>
      </c>
      <c r="T29" s="108" t="str">
        <f>IF(larvae!BD22&gt;0,larvae!BD22,"")</f>
        <v/>
      </c>
      <c r="U29" s="109" t="str">
        <f>IF(larvae!BD24&gt;0,larvae!BD24,"")</f>
        <v/>
      </c>
      <c r="V29" s="109" t="str">
        <f>IF(larvae!BD25&gt;0,larvae!BD25,"")</f>
        <v/>
      </c>
      <c r="W29" s="108" t="str">
        <f>IF(larvae!BD26&gt;0,larvae!BD26,"")</f>
        <v/>
      </c>
      <c r="X29" s="109" t="str">
        <f>IF(larvae!BD28&gt;0,larvae!BD28,"")</f>
        <v/>
      </c>
      <c r="Y29" s="107" t="str">
        <f>IF(larvae!BD29&gt;0,larvae!BD29,"")</f>
        <v/>
      </c>
      <c r="Z29" s="108" t="str">
        <f>IF(larvae!BD30&gt;0,larvae!BD30,"")</f>
        <v/>
      </c>
      <c r="AA29" s="107" t="str">
        <f>IF(larvae!BD32&gt;0,larvae!BD32,"")</f>
        <v/>
      </c>
      <c r="AB29" s="107" t="str">
        <f>IF(larvae!BD33&gt;0,larvae!BD33,"")</f>
        <v/>
      </c>
      <c r="AC29" s="108" t="str">
        <f>IF(larvae!BD34&gt;0,larvae!BD34,"")</f>
        <v/>
      </c>
    </row>
    <row r="30" spans="1:29" ht="25.5" x14ac:dyDescent="0.2">
      <c r="A30" s="63" t="str">
        <f t="shared" si="1"/>
        <v>Echiniscus scabrocirrosus</v>
      </c>
      <c r="B30" s="79" t="str">
        <f t="shared" si="1"/>
        <v>ZA.431</v>
      </c>
      <c r="C30" s="99">
        <f>larvae!BF1</f>
        <v>29</v>
      </c>
      <c r="D30" s="100" t="str">
        <f>IF(larvae!BF3&gt;0,larvae!BF3,"")</f>
        <v/>
      </c>
      <c r="E30" s="109" t="str">
        <f>IF(larvae!BF4&gt;0,larvae!BF4,"")</f>
        <v/>
      </c>
      <c r="F30" s="109" t="str">
        <f>IF(larvae!BF6&gt;0,larvae!BF6,"")</f>
        <v/>
      </c>
      <c r="G30" s="109" t="str">
        <f>IF(larvae!BF7&gt;0,larvae!BF7,"")</f>
        <v/>
      </c>
      <c r="H30" s="109" t="str">
        <f>IF(larvae!BF8&gt;0,larvae!BF8,"")</f>
        <v/>
      </c>
      <c r="I30" s="109" t="str">
        <f>IF(larvae!BF9&gt;0,larvae!BF9,"")</f>
        <v/>
      </c>
      <c r="J30" s="109" t="str">
        <f>IF(larvae!BF10&gt;0,larvae!BF10,"")</f>
        <v/>
      </c>
      <c r="K30" s="108" t="str">
        <f>IF(larvae!BF11&gt;0,larvae!BF11,"")</f>
        <v/>
      </c>
      <c r="L30" s="109" t="str">
        <f>IF(larvae!BF13&gt;0,larvae!BF13,"")</f>
        <v/>
      </c>
      <c r="M30" s="109" t="str">
        <f>IF(larvae!BF14&gt;0,larvae!BF14,"")</f>
        <v/>
      </c>
      <c r="N30" s="109" t="str">
        <f>IF(larvae!BF15&gt;0,larvae!BF15,"")</f>
        <v/>
      </c>
      <c r="O30" s="109" t="str">
        <f>IF(larvae!BF16&gt;0,larvae!BF16,"")</f>
        <v/>
      </c>
      <c r="P30" s="109" t="str">
        <f>IF(larvae!BF17&gt;0,larvae!BF17,"")</f>
        <v/>
      </c>
      <c r="Q30" s="109" t="str">
        <f>IF(larvae!BF18&gt;0,larvae!BF18,"")</f>
        <v/>
      </c>
      <c r="R30" s="109" t="str">
        <f>IF(larvae!BF20&gt;0,larvae!BF20,"")</f>
        <v/>
      </c>
      <c r="S30" s="109" t="str">
        <f>IF(larvae!BF21&gt;0,larvae!BF21,"")</f>
        <v/>
      </c>
      <c r="T30" s="108" t="str">
        <f>IF(larvae!BF22&gt;0,larvae!BF22,"")</f>
        <v/>
      </c>
      <c r="U30" s="109" t="str">
        <f>IF(larvae!BF24&gt;0,larvae!BF24,"")</f>
        <v/>
      </c>
      <c r="V30" s="109" t="str">
        <f>IF(larvae!BF25&gt;0,larvae!BF25,"")</f>
        <v/>
      </c>
      <c r="W30" s="108" t="str">
        <f>IF(larvae!BF26&gt;0,larvae!BF26,"")</f>
        <v/>
      </c>
      <c r="X30" s="109" t="str">
        <f>IF(larvae!BF28&gt;0,larvae!BF28,"")</f>
        <v/>
      </c>
      <c r="Y30" s="107" t="str">
        <f>IF(larvae!BF29&gt;0,larvae!BF29,"")</f>
        <v/>
      </c>
      <c r="Z30" s="108" t="str">
        <f>IF(larvae!BF30&gt;0,larvae!BF30,"")</f>
        <v/>
      </c>
      <c r="AA30" s="107" t="str">
        <f>IF(larvae!BF32&gt;0,larvae!BF32,"")</f>
        <v/>
      </c>
      <c r="AB30" s="107" t="str">
        <f>IF(larvae!BF33&gt;0,larvae!BF33,"")</f>
        <v/>
      </c>
      <c r="AC30" s="108" t="str">
        <f>IF(larvae!BF34&gt;0,larvae!BF34,"")</f>
        <v/>
      </c>
    </row>
    <row r="31" spans="1:29" ht="25.5" x14ac:dyDescent="0.2">
      <c r="A31" s="63" t="str">
        <f t="shared" si="1"/>
        <v>Echiniscus scabrocirrosus</v>
      </c>
      <c r="B31" s="79" t="str">
        <f t="shared" si="1"/>
        <v>ZA.431</v>
      </c>
      <c r="C31" s="99">
        <f>larvae!BH1</f>
        <v>30</v>
      </c>
      <c r="D31" s="100" t="str">
        <f>IF(larvae!BH3&gt;0,larvae!BH3,"")</f>
        <v/>
      </c>
      <c r="E31" s="109" t="str">
        <f>IF(larvae!BH4&gt;0,larvae!BH4,"")</f>
        <v/>
      </c>
      <c r="F31" s="109" t="str">
        <f>IF(larvae!BH6&gt;0,larvae!BH6,"")</f>
        <v/>
      </c>
      <c r="G31" s="109" t="str">
        <f>IF(larvae!BH7&gt;0,larvae!BH7,"")</f>
        <v/>
      </c>
      <c r="H31" s="109" t="str">
        <f>IF(larvae!BH8&gt;0,larvae!BH8,"")</f>
        <v/>
      </c>
      <c r="I31" s="109" t="str">
        <f>IF(larvae!BH9&gt;0,larvae!BH9,"")</f>
        <v/>
      </c>
      <c r="J31" s="109" t="str">
        <f>IF(larvae!BH10&gt;0,larvae!BH10,"")</f>
        <v/>
      </c>
      <c r="K31" s="108" t="str">
        <f>IF(larvae!BH11&gt;0,larvae!BH11,"")</f>
        <v/>
      </c>
      <c r="L31" s="109" t="str">
        <f>IF(larvae!BH13&gt;0,larvae!BH13,"")</f>
        <v/>
      </c>
      <c r="M31" s="109" t="str">
        <f>IF(larvae!BH14&gt;0,larvae!BH14,"")</f>
        <v/>
      </c>
      <c r="N31" s="109" t="str">
        <f>IF(larvae!BH15&gt;0,larvae!BH15,"")</f>
        <v/>
      </c>
      <c r="O31" s="109" t="str">
        <f>IF(larvae!BH16&gt;0,larvae!BH16,"")</f>
        <v/>
      </c>
      <c r="P31" s="109" t="str">
        <f>IF(larvae!BH17&gt;0,larvae!BH17,"")</f>
        <v/>
      </c>
      <c r="Q31" s="109" t="str">
        <f>IF(larvae!BH18&gt;0,larvae!BH18,"")</f>
        <v/>
      </c>
      <c r="R31" s="109" t="str">
        <f>IF(larvae!BH20&gt;0,larvae!BH20,"")</f>
        <v/>
      </c>
      <c r="S31" s="109" t="str">
        <f>IF(larvae!BH21&gt;0,larvae!BH21,"")</f>
        <v/>
      </c>
      <c r="T31" s="108" t="str">
        <f>IF(larvae!BH22&gt;0,larvae!BH22,"")</f>
        <v/>
      </c>
      <c r="U31" s="109" t="str">
        <f>IF(larvae!BH24&gt;0,larvae!BH24,"")</f>
        <v/>
      </c>
      <c r="V31" s="109" t="str">
        <f>IF(larvae!BH25&gt;0,larvae!BH25,"")</f>
        <v/>
      </c>
      <c r="W31" s="108" t="str">
        <f>IF(larvae!BH26&gt;0,larvae!BH26,"")</f>
        <v/>
      </c>
      <c r="X31" s="109" t="str">
        <f>IF(larvae!BH28&gt;0,larvae!BH28,"")</f>
        <v/>
      </c>
      <c r="Y31" s="107" t="str">
        <f>IF(larvae!BH29&gt;0,larvae!BH29,"")</f>
        <v/>
      </c>
      <c r="Z31" s="108" t="str">
        <f>IF(larvae!BH30&gt;0,larvae!BH30,"")</f>
        <v/>
      </c>
      <c r="AA31" s="107" t="str">
        <f>IF(larvae!BH32&gt;0,larvae!BH32,"")</f>
        <v/>
      </c>
      <c r="AB31" s="107" t="str">
        <f>IF(larvae!BH33&gt;0,larvae!BH33,"")</f>
        <v/>
      </c>
      <c r="AC31" s="108" t="str">
        <f>IF(larvae!BH34&gt;0,larvae!BH34,"")</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V31"/>
  <sheetViews>
    <sheetView zoomScaleNormal="100" workbookViewId="0">
      <pane xSplit="3" ySplit="1" topLeftCell="D2" activePane="bottomRight" state="frozen"/>
      <selection pane="topRight"/>
      <selection pane="bottomLeft"/>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49</v>
      </c>
      <c r="B1" s="81" t="s">
        <v>50</v>
      </c>
      <c r="C1" s="67" t="s">
        <v>34</v>
      </c>
      <c r="D1" s="82" t="s">
        <v>4</v>
      </c>
      <c r="E1" s="82" t="s">
        <v>35</v>
      </c>
      <c r="F1" s="82" t="s">
        <v>36</v>
      </c>
      <c r="G1" s="82" t="s">
        <v>37</v>
      </c>
      <c r="H1" s="82" t="s">
        <v>38</v>
      </c>
      <c r="I1" s="82" t="s">
        <v>39</v>
      </c>
      <c r="J1" s="82" t="s">
        <v>62</v>
      </c>
      <c r="K1" s="82" t="s">
        <v>64</v>
      </c>
      <c r="L1" s="82" t="s">
        <v>63</v>
      </c>
      <c r="M1" s="82" t="s">
        <v>5</v>
      </c>
      <c r="N1" s="82" t="s">
        <v>6</v>
      </c>
      <c r="O1" s="82" t="s">
        <v>51</v>
      </c>
      <c r="P1" s="82" t="s">
        <v>52</v>
      </c>
      <c r="Q1" s="82" t="s">
        <v>53</v>
      </c>
      <c r="R1" s="82" t="s">
        <v>54</v>
      </c>
      <c r="S1" s="82" t="s">
        <v>55</v>
      </c>
      <c r="T1" s="82" t="s">
        <v>56</v>
      </c>
      <c r="U1" s="82" t="s">
        <v>57</v>
      </c>
      <c r="V1" s="82" t="s">
        <v>58</v>
      </c>
    </row>
    <row r="2" spans="1:22" ht="25.5" x14ac:dyDescent="0.2">
      <c r="A2" s="63" t="str">
        <f>'larvae_stats (μm)'!A$2</f>
        <v>Echiniscus scabrocirrosus</v>
      </c>
      <c r="B2" s="78" t="str">
        <f>'larvae_stats (μm)'!B$2</f>
        <v>ZA.431</v>
      </c>
      <c r="C2" s="99">
        <f>larvae!B1</f>
        <v>1</v>
      </c>
      <c r="D2" s="101">
        <f>IF(larvae!C3&gt;0,larvae!C3,"")</f>
        <v>602.23048327137553</v>
      </c>
      <c r="E2" s="110" t="str">
        <f>IF(larvae!C6&gt;0,larvae!C6,"")</f>
        <v/>
      </c>
      <c r="F2" s="110">
        <f>IF(larvae!C7&gt;0,larvae!C7,"")</f>
        <v>21.561338289962826</v>
      </c>
      <c r="G2" s="110">
        <f>IF(larvae!C8&gt;0,larvae!C8,"")</f>
        <v>28.25278810408922</v>
      </c>
      <c r="H2" s="110">
        <f>IF(larvae!C9&gt;0,larvae!C9,"")</f>
        <v>15.985130111524166</v>
      </c>
      <c r="I2" s="110">
        <f>IF(larvae!C10&gt;0,larvae!C10,"")</f>
        <v>89.219330855018598</v>
      </c>
      <c r="J2" s="110" t="str">
        <f>IF(larvae!C13&gt;0,larvae!C13,"")</f>
        <v/>
      </c>
      <c r="K2" s="110">
        <f>IF(larvae!C14&gt;0,larvae!C14,"")</f>
        <v>84.758364312267659</v>
      </c>
      <c r="L2" s="110" t="str">
        <f>IF(larvae!C15&gt;0,larvae!C15,"")</f>
        <v/>
      </c>
      <c r="M2" s="110" t="str">
        <f>IF(larvae!C16&gt;0,larvae!C16,"")</f>
        <v/>
      </c>
      <c r="N2" s="110">
        <f>IF(larvae!C17&gt;0,larvae!C17,"")</f>
        <v>11.152416356877325</v>
      </c>
      <c r="O2" s="110">
        <f>IF(larvae!C20&gt;0,larvae!C20,"")</f>
        <v>36.802973977695167</v>
      </c>
      <c r="P2" s="110">
        <f>IF(larvae!C21&gt;0,larvae!C21,"")</f>
        <v>7.8066914498141262</v>
      </c>
      <c r="Q2" s="110" t="str">
        <f>IF(larvae!C24&gt;0,larvae!C24,"")</f>
        <v/>
      </c>
      <c r="R2" s="110" t="str">
        <f>IF(larvae!C25&gt;0,larvae!C25,"")</f>
        <v/>
      </c>
      <c r="S2" s="110" t="str">
        <f>IF(larvae!C28&gt;0,larvae!C28,"")</f>
        <v/>
      </c>
      <c r="T2" s="111" t="str">
        <f>IF(larvae!C29&gt;0,larvae!C29,"")</f>
        <v/>
      </c>
      <c r="U2" s="111" t="str">
        <f>IF(larvae!C32&gt;0,larvae!C32,"")</f>
        <v/>
      </c>
      <c r="V2" s="111" t="str">
        <f>IF(larvae!C33&gt;0,larvae!C33,"")</f>
        <v/>
      </c>
    </row>
    <row r="3" spans="1:22" ht="25.5" x14ac:dyDescent="0.2">
      <c r="A3" s="63" t="str">
        <f>'larvae_stats (μm)'!A$2</f>
        <v>Echiniscus scabrocirrosus</v>
      </c>
      <c r="B3" s="78" t="str">
        <f>'larvae_stats (μm)'!B$2</f>
        <v>ZA.431</v>
      </c>
      <c r="C3" s="99">
        <f>larvae!D1</f>
        <v>2</v>
      </c>
      <c r="D3" s="101">
        <f>IF(larvae!E3&gt;0,larvae!E3,"")</f>
        <v>599.66329966329965</v>
      </c>
      <c r="E3" s="111">
        <f>IF(larvae!E6&gt;0,larvae!E6,"")</f>
        <v>17.171717171717169</v>
      </c>
      <c r="F3" s="111">
        <f>IF(larvae!E7&gt;0,larvae!E7,"")</f>
        <v>16.498316498316502</v>
      </c>
      <c r="G3" s="111">
        <f>IF(larvae!E8&gt;0,larvae!E8,"")</f>
        <v>24.242424242424242</v>
      </c>
      <c r="H3" s="111">
        <f>IF(larvae!E9&gt;0,larvae!E9,"")</f>
        <v>13.468013468013467</v>
      </c>
      <c r="I3" s="111">
        <f>IF(larvae!E10&gt;0,larvae!E10,"")</f>
        <v>75.084175084175087</v>
      </c>
      <c r="J3" s="111">
        <f>IF(larvae!E13&gt;0,larvae!E13,"")</f>
        <v>151.5151515151515</v>
      </c>
      <c r="K3" s="111">
        <f>IF(larvae!E14&gt;0,larvae!E14,"")</f>
        <v>114.47811447811449</v>
      </c>
      <c r="L3" s="111">
        <f>IF(larvae!E15&gt;0,larvae!E15,"")</f>
        <v>158.58585858585857</v>
      </c>
      <c r="M3" s="111" t="str">
        <f>IF(larvae!E16&gt;0,larvae!E16,"")</f>
        <v/>
      </c>
      <c r="N3" s="111">
        <f>IF(larvae!E17&gt;0,larvae!E17,"")</f>
        <v>9.0909090909090917</v>
      </c>
      <c r="O3" s="111">
        <f>IF(larvae!E20&gt;0,larvae!E20,"")</f>
        <v>30.303030303030305</v>
      </c>
      <c r="P3" s="111">
        <f>IF(larvae!E21&gt;0,larvae!E21,"")</f>
        <v>7.4074074074074083</v>
      </c>
      <c r="Q3" s="111">
        <f>IF(larvae!E24&gt;0,larvae!E24,"")</f>
        <v>30.63973063973064</v>
      </c>
      <c r="R3" s="111">
        <f>IF(larvae!E25&gt;0,larvae!E25,"")</f>
        <v>6.0606060606060606</v>
      </c>
      <c r="S3" s="111">
        <f>IF(larvae!E28&gt;0,larvae!E28,"")</f>
        <v>29.292929292929294</v>
      </c>
      <c r="T3" s="111">
        <f>IF(larvae!E29&gt;0,larvae!E29,"")</f>
        <v>7.7441077441077439</v>
      </c>
      <c r="U3" s="111">
        <f>IF(larvae!E32&gt;0,larvae!E32,"")</f>
        <v>30.303030303030305</v>
      </c>
      <c r="V3" s="111">
        <f>IF(larvae!E33&gt;0,larvae!E33,"")</f>
        <v>8.0808080808080796</v>
      </c>
    </row>
    <row r="4" spans="1:22" ht="25.5" x14ac:dyDescent="0.2">
      <c r="A4" s="63" t="str">
        <f>'larvae_stats (μm)'!A$2</f>
        <v>Echiniscus scabrocirrosus</v>
      </c>
      <c r="B4" s="78" t="str">
        <f>'larvae_stats (μm)'!B$2</f>
        <v>ZA.431</v>
      </c>
      <c r="C4" s="99">
        <f>larvae!F1</f>
        <v>3</v>
      </c>
      <c r="D4" s="101" t="str">
        <f>IF(larvae!G3&gt;0,larvae!G3,"")</f>
        <v/>
      </c>
      <c r="E4" s="111" t="str">
        <f>IF(larvae!G6&gt;0,larvae!G6,"")</f>
        <v/>
      </c>
      <c r="F4" s="111" t="str">
        <f>IF(larvae!G7&gt;0,larvae!G7,"")</f>
        <v/>
      </c>
      <c r="G4" s="111" t="str">
        <f>IF(larvae!G8&gt;0,larvae!G8,"")</f>
        <v/>
      </c>
      <c r="H4" s="111" t="str">
        <f>IF(larvae!G9&gt;0,larvae!G9,"")</f>
        <v/>
      </c>
      <c r="I4" s="111" t="str">
        <f>IF(larvae!G10&gt;0,larvae!G10,"")</f>
        <v/>
      </c>
      <c r="J4" s="111" t="str">
        <f>IF(larvae!G13&gt;0,larvae!G13,"")</f>
        <v/>
      </c>
      <c r="K4" s="111" t="str">
        <f>IF(larvae!G14&gt;0,larvae!G14,"")</f>
        <v/>
      </c>
      <c r="L4" s="111" t="str">
        <f>IF(larvae!G15&gt;0,larvae!G15,"")</f>
        <v/>
      </c>
      <c r="M4" s="111" t="str">
        <f>IF(larvae!G16&gt;0,larvae!G16,"")</f>
        <v/>
      </c>
      <c r="N4" s="111" t="str">
        <f>IF(larvae!G17&gt;0,larvae!G17,"")</f>
        <v/>
      </c>
      <c r="O4" s="111" t="str">
        <f>IF(larvae!G20&gt;0,larvae!G20,"")</f>
        <v/>
      </c>
      <c r="P4" s="111" t="str">
        <f>IF(larvae!G21&gt;0,larvae!G21,"")</f>
        <v/>
      </c>
      <c r="Q4" s="111" t="str">
        <f>IF(larvae!G24&gt;0,larvae!G24,"")</f>
        <v/>
      </c>
      <c r="R4" s="111" t="str">
        <f>IF(larvae!G25&gt;0,larvae!G25,"")</f>
        <v/>
      </c>
      <c r="S4" s="111" t="str">
        <f>IF(larvae!G28&gt;0,larvae!G28,"")</f>
        <v/>
      </c>
      <c r="T4" s="111" t="str">
        <f>IF(larvae!G29&gt;0,larvae!G29,"")</f>
        <v/>
      </c>
      <c r="U4" s="111" t="str">
        <f>IF(larvae!G32&gt;0,larvae!G32,"")</f>
        <v/>
      </c>
      <c r="V4" s="111" t="str">
        <f>IF(larvae!G33&gt;0,larvae!G33,"")</f>
        <v/>
      </c>
    </row>
    <row r="5" spans="1:22" ht="25.5" x14ac:dyDescent="0.2">
      <c r="A5" s="63" t="str">
        <f>'larvae_stats (μm)'!A$2</f>
        <v>Echiniscus scabrocirrosus</v>
      </c>
      <c r="B5" s="78" t="str">
        <f>'larvae_stats (μm)'!B$2</f>
        <v>ZA.431</v>
      </c>
      <c r="C5" s="99">
        <f>larvae!H1</f>
        <v>4</v>
      </c>
      <c r="D5" s="101" t="str">
        <f>IF(larvae!I3&gt;0,larvae!I3,"")</f>
        <v/>
      </c>
      <c r="E5" s="111" t="str">
        <f>IF(larvae!I6&gt;0,larvae!I6,"")</f>
        <v/>
      </c>
      <c r="F5" s="111" t="str">
        <f>IF(larvae!I7&gt;0,larvae!I7,"")</f>
        <v/>
      </c>
      <c r="G5" s="111" t="str">
        <f>IF(larvae!I8&gt;0,larvae!I8,"")</f>
        <v/>
      </c>
      <c r="H5" s="111" t="str">
        <f>IF(larvae!I9&gt;0,larvae!I9,"")</f>
        <v/>
      </c>
      <c r="I5" s="111" t="str">
        <f>IF(larvae!I10&gt;0,larvae!I10,"")</f>
        <v/>
      </c>
      <c r="J5" s="111" t="str">
        <f>IF(larvae!I13&gt;0,larvae!I13,"")</f>
        <v/>
      </c>
      <c r="K5" s="111" t="str">
        <f>IF(larvae!I14&gt;0,larvae!I14,"")</f>
        <v/>
      </c>
      <c r="L5" s="111" t="str">
        <f>IF(larvae!I15&gt;0,larvae!I15,"")</f>
        <v/>
      </c>
      <c r="M5" s="111" t="str">
        <f>IF(larvae!I16&gt;0,larvae!I16,"")</f>
        <v/>
      </c>
      <c r="N5" s="111" t="str">
        <f>IF(larvae!I17&gt;0,larvae!I17,"")</f>
        <v/>
      </c>
      <c r="O5" s="111" t="str">
        <f>IF(larvae!I20&gt;0,larvae!I20,"")</f>
        <v/>
      </c>
      <c r="P5" s="111" t="str">
        <f>IF(larvae!I21&gt;0,larvae!I21,"")</f>
        <v/>
      </c>
      <c r="Q5" s="111" t="str">
        <f>IF(larvae!I24&gt;0,larvae!I24,"")</f>
        <v/>
      </c>
      <c r="R5" s="111" t="str">
        <f>IF(larvae!I25&gt;0,larvae!I25,"")</f>
        <v/>
      </c>
      <c r="S5" s="111" t="str">
        <f>IF(larvae!I28&gt;0,larvae!I28,"")</f>
        <v/>
      </c>
      <c r="T5" s="111" t="str">
        <f>IF(larvae!I29&gt;0,larvae!I29,"")</f>
        <v/>
      </c>
      <c r="U5" s="111" t="str">
        <f>IF(larvae!I32&gt;0,larvae!I32,"")</f>
        <v/>
      </c>
      <c r="V5" s="111" t="str">
        <f>IF(larvae!I33&gt;0,larvae!I33,"")</f>
        <v/>
      </c>
    </row>
    <row r="6" spans="1:22" ht="25.5" x14ac:dyDescent="0.2">
      <c r="A6" s="63" t="str">
        <f>'larvae_stats (μm)'!A$2</f>
        <v>Echiniscus scabrocirrosus</v>
      </c>
      <c r="B6" s="78" t="str">
        <f>'larvae_stats (μm)'!B$2</f>
        <v>ZA.431</v>
      </c>
      <c r="C6" s="99">
        <f>larvae!J1</f>
        <v>5</v>
      </c>
      <c r="D6" s="101" t="str">
        <f>IF(larvae!K3&gt;0,larvae!K3,"")</f>
        <v/>
      </c>
      <c r="E6" s="111" t="str">
        <f>IF(larvae!K6&gt;0,larvae!K6,"")</f>
        <v/>
      </c>
      <c r="F6" s="111" t="str">
        <f>IF(larvae!K7&gt;0,larvae!K7,"")</f>
        <v/>
      </c>
      <c r="G6" s="111" t="str">
        <f>IF(larvae!K8&gt;0,larvae!K8,"")</f>
        <v/>
      </c>
      <c r="H6" s="111" t="str">
        <f>IF(larvae!K9&gt;0,larvae!K9,"")</f>
        <v/>
      </c>
      <c r="I6" s="111" t="str">
        <f>IF(larvae!K10&gt;0,larvae!K10,"")</f>
        <v/>
      </c>
      <c r="J6" s="111" t="str">
        <f>IF(larvae!K13&gt;0,larvae!K13,"")</f>
        <v/>
      </c>
      <c r="K6" s="111" t="str">
        <f>IF(larvae!K14&gt;0,larvae!K14,"")</f>
        <v/>
      </c>
      <c r="L6" s="111" t="str">
        <f>IF(larvae!K15&gt;0,larvae!K15,"")</f>
        <v/>
      </c>
      <c r="M6" s="111" t="str">
        <f>IF(larvae!K16&gt;0,larvae!K16,"")</f>
        <v/>
      </c>
      <c r="N6" s="111" t="str">
        <f>IF(larvae!K17&gt;0,larvae!K17,"")</f>
        <v/>
      </c>
      <c r="O6" s="111" t="str">
        <f>IF(larvae!K20&gt;0,larvae!K20,"")</f>
        <v/>
      </c>
      <c r="P6" s="111" t="str">
        <f>IF(larvae!K21&gt;0,larvae!K21,"")</f>
        <v/>
      </c>
      <c r="Q6" s="111" t="str">
        <f>IF(larvae!K24&gt;0,larvae!K24,"")</f>
        <v/>
      </c>
      <c r="R6" s="111" t="str">
        <f>IF(larvae!K25&gt;0,larvae!K25,"")</f>
        <v/>
      </c>
      <c r="S6" s="111" t="str">
        <f>IF(larvae!K28&gt;0,larvae!K28,"")</f>
        <v/>
      </c>
      <c r="T6" s="111" t="str">
        <f>IF(larvae!K29&gt;0,larvae!K29,"")</f>
        <v/>
      </c>
      <c r="U6" s="111" t="str">
        <f>IF(larvae!K32&gt;0,larvae!K32,"")</f>
        <v/>
      </c>
      <c r="V6" s="111" t="str">
        <f>IF(larvae!K33&gt;0,larvae!K33,"")</f>
        <v/>
      </c>
    </row>
    <row r="7" spans="1:22" ht="25.5" x14ac:dyDescent="0.2">
      <c r="A7" s="63" t="str">
        <f>'larvae_stats (μm)'!A$2</f>
        <v>Echiniscus scabrocirrosus</v>
      </c>
      <c r="B7" s="78" t="str">
        <f>'larvae_stats (μm)'!B$2</f>
        <v>ZA.431</v>
      </c>
      <c r="C7" s="99">
        <f>larvae!L1</f>
        <v>6</v>
      </c>
      <c r="D7" s="101" t="str">
        <f>IF(larvae!M3&gt;0,larvae!M3,"")</f>
        <v/>
      </c>
      <c r="E7" s="111" t="str">
        <f>IF(larvae!M6&gt;0,larvae!M6,"")</f>
        <v/>
      </c>
      <c r="F7" s="111" t="str">
        <f>IF(larvae!M7&gt;0,larvae!M7,"")</f>
        <v/>
      </c>
      <c r="G7" s="111" t="str">
        <f>IF(larvae!M8&gt;0,larvae!M8,"")</f>
        <v/>
      </c>
      <c r="H7" s="111" t="str">
        <f>IF(larvae!M9&gt;0,larvae!M9,"")</f>
        <v/>
      </c>
      <c r="I7" s="111" t="str">
        <f>IF(larvae!M10&gt;0,larvae!M10,"")</f>
        <v/>
      </c>
      <c r="J7" s="111" t="str">
        <f>IF(larvae!M13&gt;0,larvae!M13,"")</f>
        <v/>
      </c>
      <c r="K7" s="111" t="str">
        <f>IF(larvae!M14&gt;0,larvae!M14,"")</f>
        <v/>
      </c>
      <c r="L7" s="111" t="str">
        <f>IF(larvae!M15&gt;0,larvae!M15,"")</f>
        <v/>
      </c>
      <c r="M7" s="111" t="str">
        <f>IF(larvae!M16&gt;0,larvae!M16,"")</f>
        <v/>
      </c>
      <c r="N7" s="111" t="str">
        <f>IF(larvae!M17&gt;0,larvae!M17,"")</f>
        <v/>
      </c>
      <c r="O7" s="111" t="str">
        <f>IF(larvae!M20&gt;0,larvae!M20,"")</f>
        <v/>
      </c>
      <c r="P7" s="111" t="str">
        <f>IF(larvae!M21&gt;0,larvae!M21,"")</f>
        <v/>
      </c>
      <c r="Q7" s="111" t="str">
        <f>IF(larvae!M24&gt;0,larvae!M24,"")</f>
        <v/>
      </c>
      <c r="R7" s="111" t="str">
        <f>IF(larvae!M25&gt;0,larvae!M25,"")</f>
        <v/>
      </c>
      <c r="S7" s="111" t="str">
        <f>IF(larvae!M28&gt;0,larvae!M28,"")</f>
        <v/>
      </c>
      <c r="T7" s="111" t="str">
        <f>IF(larvae!M29&gt;0,larvae!M29,"")</f>
        <v/>
      </c>
      <c r="U7" s="111" t="str">
        <f>IF(larvae!M32&gt;0,larvae!M32,"")</f>
        <v/>
      </c>
      <c r="V7" s="111" t="str">
        <f>IF(larvae!M33&gt;0,larvae!M33,"")</f>
        <v/>
      </c>
    </row>
    <row r="8" spans="1:22" ht="25.5" x14ac:dyDescent="0.2">
      <c r="A8" s="63" t="str">
        <f>'larvae_stats (μm)'!A$2</f>
        <v>Echiniscus scabrocirrosus</v>
      </c>
      <c r="B8" s="78" t="str">
        <f>'larvae_stats (μm)'!B$2</f>
        <v>ZA.431</v>
      </c>
      <c r="C8" s="99">
        <f>larvae!N1</f>
        <v>7</v>
      </c>
      <c r="D8" s="101" t="str">
        <f>IF(larvae!O3&gt;0,larvae!O3,"")</f>
        <v/>
      </c>
      <c r="E8" s="111" t="str">
        <f>IF(larvae!O6&gt;0,larvae!O6,"")</f>
        <v/>
      </c>
      <c r="F8" s="111" t="str">
        <f>IF(larvae!O7&gt;0,larvae!O7,"")</f>
        <v/>
      </c>
      <c r="G8" s="111" t="str">
        <f>IF(larvae!O8&gt;0,larvae!O8,"")</f>
        <v/>
      </c>
      <c r="H8" s="111" t="str">
        <f>IF(larvae!O9&gt;0,larvae!O9,"")</f>
        <v/>
      </c>
      <c r="I8" s="111" t="str">
        <f>IF(larvae!O10&gt;0,larvae!O10,"")</f>
        <v/>
      </c>
      <c r="J8" s="111" t="str">
        <f>IF(larvae!O13&gt;0,larvae!O13,"")</f>
        <v/>
      </c>
      <c r="K8" s="111" t="str">
        <f>IF(larvae!O14&gt;0,larvae!O14,"")</f>
        <v/>
      </c>
      <c r="L8" s="111" t="str">
        <f>IF(larvae!O15&gt;0,larvae!O15,"")</f>
        <v/>
      </c>
      <c r="M8" s="111" t="str">
        <f>IF(larvae!O16&gt;0,larvae!O16,"")</f>
        <v/>
      </c>
      <c r="N8" s="111" t="str">
        <f>IF(larvae!O17&gt;0,larvae!O17,"")</f>
        <v/>
      </c>
      <c r="O8" s="111" t="str">
        <f>IF(larvae!O20&gt;0,larvae!O20,"")</f>
        <v/>
      </c>
      <c r="P8" s="111" t="str">
        <f>IF(larvae!O21&gt;0,larvae!O21,"")</f>
        <v/>
      </c>
      <c r="Q8" s="111" t="str">
        <f>IF(larvae!O24&gt;0,larvae!O24,"")</f>
        <v/>
      </c>
      <c r="R8" s="111" t="str">
        <f>IF(larvae!O25&gt;0,larvae!O25,"")</f>
        <v/>
      </c>
      <c r="S8" s="111" t="str">
        <f>IF(larvae!O28&gt;0,larvae!O28,"")</f>
        <v/>
      </c>
      <c r="T8" s="111" t="str">
        <f>IF(larvae!O29&gt;0,larvae!O29,"")</f>
        <v/>
      </c>
      <c r="U8" s="111" t="str">
        <f>IF(larvae!O32&gt;0,larvae!O32,"")</f>
        <v/>
      </c>
      <c r="V8" s="111" t="str">
        <f>IF(larvae!O33&gt;0,larvae!O33,"")</f>
        <v/>
      </c>
    </row>
    <row r="9" spans="1:22" ht="25.5" x14ac:dyDescent="0.2">
      <c r="A9" s="63" t="str">
        <f>'larvae_stats (μm)'!A$2</f>
        <v>Echiniscus scabrocirrosus</v>
      </c>
      <c r="B9" s="78" t="str">
        <f>'larvae_stats (μm)'!B$2</f>
        <v>ZA.431</v>
      </c>
      <c r="C9" s="99">
        <f>larvae!P1</f>
        <v>8</v>
      </c>
      <c r="D9" s="101" t="str">
        <f>IF(larvae!Q3&gt;0,larvae!Q3,"")</f>
        <v/>
      </c>
      <c r="E9" s="111" t="str">
        <f>IF(larvae!Q6&gt;0,larvae!Q6,"")</f>
        <v/>
      </c>
      <c r="F9" s="111" t="str">
        <f>IF(larvae!Q7&gt;0,larvae!Q7,"")</f>
        <v/>
      </c>
      <c r="G9" s="111" t="str">
        <f>IF(larvae!Q8&gt;0,larvae!Q8,"")</f>
        <v/>
      </c>
      <c r="H9" s="111" t="str">
        <f>IF(larvae!Q9&gt;0,larvae!Q9,"")</f>
        <v/>
      </c>
      <c r="I9" s="111" t="str">
        <f>IF(larvae!Q10&gt;0,larvae!Q10,"")</f>
        <v/>
      </c>
      <c r="J9" s="111" t="str">
        <f>IF(larvae!Q13&gt;0,larvae!Q13,"")</f>
        <v/>
      </c>
      <c r="K9" s="111" t="str">
        <f>IF(larvae!Q14&gt;0,larvae!Q14,"")</f>
        <v/>
      </c>
      <c r="L9" s="111" t="str">
        <f>IF(larvae!Q15&gt;0,larvae!Q15,"")</f>
        <v/>
      </c>
      <c r="M9" s="111" t="str">
        <f>IF(larvae!Q16&gt;0,larvae!Q16,"")</f>
        <v/>
      </c>
      <c r="N9" s="111" t="str">
        <f>IF(larvae!Q17&gt;0,larvae!Q17,"")</f>
        <v/>
      </c>
      <c r="O9" s="111" t="str">
        <f>IF(larvae!Q20&gt;0,larvae!Q20,"")</f>
        <v/>
      </c>
      <c r="P9" s="111" t="str">
        <f>IF(larvae!Q21&gt;0,larvae!Q21,"")</f>
        <v/>
      </c>
      <c r="Q9" s="111" t="str">
        <f>IF(larvae!Q24&gt;0,larvae!Q24,"")</f>
        <v/>
      </c>
      <c r="R9" s="111" t="str">
        <f>IF(larvae!Q25&gt;0,larvae!Q25,"")</f>
        <v/>
      </c>
      <c r="S9" s="111" t="str">
        <f>IF(larvae!Q28&gt;0,larvae!Q28,"")</f>
        <v/>
      </c>
      <c r="T9" s="111" t="str">
        <f>IF(larvae!Q29&gt;0,larvae!Q29,"")</f>
        <v/>
      </c>
      <c r="U9" s="111" t="str">
        <f>IF(larvae!Q32&gt;0,larvae!Q32,"")</f>
        <v/>
      </c>
      <c r="V9" s="111" t="str">
        <f>IF(larvae!Q33&gt;0,larvae!Q33,"")</f>
        <v/>
      </c>
    </row>
    <row r="10" spans="1:22" ht="25.5" x14ac:dyDescent="0.2">
      <c r="A10" s="63" t="str">
        <f>'larvae_stats (μm)'!A$2</f>
        <v>Echiniscus scabrocirrosus</v>
      </c>
      <c r="B10" s="78" t="str">
        <f>'larvae_stats (μm)'!B$2</f>
        <v>ZA.431</v>
      </c>
      <c r="C10" s="99">
        <f>larvae!R1</f>
        <v>9</v>
      </c>
      <c r="D10" s="101" t="str">
        <f>IF(larvae!S3&gt;0,larvae!S3,"")</f>
        <v/>
      </c>
      <c r="E10" s="111" t="str">
        <f>IF(larvae!S6&gt;0,larvae!S6,"")</f>
        <v/>
      </c>
      <c r="F10" s="111" t="str">
        <f>IF(larvae!S7&gt;0,larvae!S7,"")</f>
        <v/>
      </c>
      <c r="G10" s="111" t="str">
        <f>IF(larvae!S8&gt;0,larvae!S8,"")</f>
        <v/>
      </c>
      <c r="H10" s="111" t="str">
        <f>IF(larvae!S9&gt;0,larvae!S9,"")</f>
        <v/>
      </c>
      <c r="I10" s="111" t="str">
        <f>IF(larvae!S10&gt;0,larvae!S10,"")</f>
        <v/>
      </c>
      <c r="J10" s="111" t="str">
        <f>IF(larvae!S13&gt;0,larvae!S13,"")</f>
        <v/>
      </c>
      <c r="K10" s="111" t="str">
        <f>IF(larvae!S14&gt;0,larvae!S14,"")</f>
        <v/>
      </c>
      <c r="L10" s="111" t="str">
        <f>IF(larvae!S15&gt;0,larvae!S15,"")</f>
        <v/>
      </c>
      <c r="M10" s="111" t="str">
        <f>IF(larvae!S16&gt;0,larvae!S16,"")</f>
        <v/>
      </c>
      <c r="N10" s="111" t="str">
        <f>IF(larvae!S17&gt;0,larvae!S17,"")</f>
        <v/>
      </c>
      <c r="O10" s="111" t="str">
        <f>IF(larvae!S20&gt;0,larvae!S20,"")</f>
        <v/>
      </c>
      <c r="P10" s="111" t="str">
        <f>IF(larvae!S21&gt;0,larvae!S21,"")</f>
        <v/>
      </c>
      <c r="Q10" s="111" t="str">
        <f>IF(larvae!S24&gt;0,larvae!S24,"")</f>
        <v/>
      </c>
      <c r="R10" s="111" t="str">
        <f>IF(larvae!S25&gt;0,larvae!S25,"")</f>
        <v/>
      </c>
      <c r="S10" s="111" t="str">
        <f>IF(larvae!S28&gt;0,larvae!S28,"")</f>
        <v/>
      </c>
      <c r="T10" s="111" t="str">
        <f>IF(larvae!S29&gt;0,larvae!S29,"")</f>
        <v/>
      </c>
      <c r="U10" s="111" t="str">
        <f>IF(larvae!S32&gt;0,larvae!S32,"")</f>
        <v/>
      </c>
      <c r="V10" s="111" t="str">
        <f>IF(larvae!S33&gt;0,larvae!S33,"")</f>
        <v/>
      </c>
    </row>
    <row r="11" spans="1:22" ht="25.5" x14ac:dyDescent="0.2">
      <c r="A11" s="63" t="str">
        <f>'larvae_stats (μm)'!A$2</f>
        <v>Echiniscus scabrocirrosus</v>
      </c>
      <c r="B11" s="78" t="str">
        <f>'larvae_stats (μm)'!B$2</f>
        <v>ZA.431</v>
      </c>
      <c r="C11" s="99">
        <f>larvae!T1</f>
        <v>10</v>
      </c>
      <c r="D11" s="101" t="str">
        <f>IF(larvae!U3&gt;0,larvae!U3,"")</f>
        <v/>
      </c>
      <c r="E11" s="111" t="str">
        <f>IF(larvae!U6&gt;0,larvae!U6,"")</f>
        <v/>
      </c>
      <c r="F11" s="111" t="str">
        <f>IF(larvae!U7&gt;0,larvae!U7,"")</f>
        <v/>
      </c>
      <c r="G11" s="111" t="str">
        <f>IF(larvae!U8&gt;0,larvae!U8,"")</f>
        <v/>
      </c>
      <c r="H11" s="111" t="str">
        <f>IF(larvae!U9&gt;0,larvae!U9,"")</f>
        <v/>
      </c>
      <c r="I11" s="111" t="str">
        <f>IF(larvae!U10&gt;0,larvae!U10,"")</f>
        <v/>
      </c>
      <c r="J11" s="111" t="str">
        <f>IF(larvae!U13&gt;0,larvae!U13,"")</f>
        <v/>
      </c>
      <c r="K11" s="111" t="str">
        <f>IF(larvae!U14&gt;0,larvae!U14,"")</f>
        <v/>
      </c>
      <c r="L11" s="111" t="str">
        <f>IF(larvae!U15&gt;0,larvae!U15,"")</f>
        <v/>
      </c>
      <c r="M11" s="111" t="str">
        <f>IF(larvae!U16&gt;0,larvae!U16,"")</f>
        <v/>
      </c>
      <c r="N11" s="111" t="str">
        <f>IF(larvae!U17&gt;0,larvae!U17,"")</f>
        <v/>
      </c>
      <c r="O11" s="111" t="str">
        <f>IF(larvae!U20&gt;0,larvae!U20,"")</f>
        <v/>
      </c>
      <c r="P11" s="111" t="str">
        <f>IF(larvae!U21&gt;0,larvae!U21,"")</f>
        <v/>
      </c>
      <c r="Q11" s="111" t="str">
        <f>IF(larvae!U24&gt;0,larvae!U24,"")</f>
        <v/>
      </c>
      <c r="R11" s="111" t="str">
        <f>IF(larvae!U25&gt;0,larvae!U25,"")</f>
        <v/>
      </c>
      <c r="S11" s="111" t="str">
        <f>IF(larvae!U28&gt;0,larvae!U28,"")</f>
        <v/>
      </c>
      <c r="T11" s="111" t="str">
        <f>IF(larvae!U29&gt;0,larvae!U29,"")</f>
        <v/>
      </c>
      <c r="U11" s="111" t="str">
        <f>IF(larvae!U32&gt;0,larvae!U32,"")</f>
        <v/>
      </c>
      <c r="V11" s="111" t="str">
        <f>IF(larvae!U33&gt;0,larvae!U33,"")</f>
        <v/>
      </c>
    </row>
    <row r="12" spans="1:22" ht="25.5" x14ac:dyDescent="0.2">
      <c r="A12" s="63" t="str">
        <f>'larvae_stats (μm)'!A$2</f>
        <v>Echiniscus scabrocirrosus</v>
      </c>
      <c r="B12" s="78" t="str">
        <f>'larvae_stats (μm)'!B$2</f>
        <v>ZA.431</v>
      </c>
      <c r="C12" s="99">
        <f>larvae!V1</f>
        <v>11</v>
      </c>
      <c r="D12" s="101" t="str">
        <f>IF(larvae!W3&gt;0,larvae!W3,"")</f>
        <v/>
      </c>
      <c r="E12" s="111" t="str">
        <f>IF(larvae!W6&gt;0,larvae!W6,"")</f>
        <v/>
      </c>
      <c r="F12" s="111" t="str">
        <f>IF(larvae!W7&gt;0,larvae!W7,"")</f>
        <v/>
      </c>
      <c r="G12" s="111" t="str">
        <f>IF(larvae!W8&gt;0,larvae!W8,"")</f>
        <v/>
      </c>
      <c r="H12" s="111" t="str">
        <f>IF(larvae!W9&gt;0,larvae!W9,"")</f>
        <v/>
      </c>
      <c r="I12" s="111" t="str">
        <f>IF(larvae!W10&gt;0,larvae!W10,"")</f>
        <v/>
      </c>
      <c r="J12" s="111" t="str">
        <f>IF(larvae!W13&gt;0,larvae!W13,"")</f>
        <v/>
      </c>
      <c r="K12" s="111" t="str">
        <f>IF(larvae!W14&gt;0,larvae!W14,"")</f>
        <v/>
      </c>
      <c r="L12" s="111" t="str">
        <f>IF(larvae!W15&gt;0,larvae!W15,"")</f>
        <v/>
      </c>
      <c r="M12" s="111" t="str">
        <f>IF(larvae!W16&gt;0,larvae!W16,"")</f>
        <v/>
      </c>
      <c r="N12" s="111" t="str">
        <f>IF(larvae!W17&gt;0,larvae!W17,"")</f>
        <v/>
      </c>
      <c r="O12" s="111" t="str">
        <f>IF(larvae!W20&gt;0,larvae!W20,"")</f>
        <v/>
      </c>
      <c r="P12" s="111" t="str">
        <f>IF(larvae!W21&gt;0,larvae!W21,"")</f>
        <v/>
      </c>
      <c r="Q12" s="111" t="str">
        <f>IF(larvae!W24&gt;0,larvae!W24,"")</f>
        <v/>
      </c>
      <c r="R12" s="111" t="str">
        <f>IF(larvae!W25&gt;0,larvae!W25,"")</f>
        <v/>
      </c>
      <c r="S12" s="111" t="str">
        <f>IF(larvae!W28&gt;0,larvae!W28,"")</f>
        <v/>
      </c>
      <c r="T12" s="111" t="str">
        <f>IF(larvae!W29&gt;0,larvae!W29,"")</f>
        <v/>
      </c>
      <c r="U12" s="111" t="str">
        <f>IF(larvae!W32&gt;0,larvae!W32,"")</f>
        <v/>
      </c>
      <c r="V12" s="111" t="str">
        <f>IF(larvae!W33&gt;0,larvae!W33,"")</f>
        <v/>
      </c>
    </row>
    <row r="13" spans="1:22" ht="25.5" x14ac:dyDescent="0.2">
      <c r="A13" s="63" t="str">
        <f>'larvae_stats (μm)'!A$2</f>
        <v>Echiniscus scabrocirrosus</v>
      </c>
      <c r="B13" s="78" t="str">
        <f>'larvae_stats (μm)'!B$2</f>
        <v>ZA.431</v>
      </c>
      <c r="C13" s="99">
        <f>larvae!X1</f>
        <v>12</v>
      </c>
      <c r="D13" s="101" t="str">
        <f>IF(larvae!Y3&gt;0,larvae!Y3,"")</f>
        <v/>
      </c>
      <c r="E13" s="111" t="str">
        <f>IF(larvae!Y6&gt;0,larvae!Y6,"")</f>
        <v/>
      </c>
      <c r="F13" s="111" t="str">
        <f>IF(larvae!Y7&gt;0,larvae!Y7,"")</f>
        <v/>
      </c>
      <c r="G13" s="111" t="str">
        <f>IF(larvae!Y8&gt;0,larvae!Y8,"")</f>
        <v/>
      </c>
      <c r="H13" s="111" t="str">
        <f>IF(larvae!Y9&gt;0,larvae!Y9,"")</f>
        <v/>
      </c>
      <c r="I13" s="111" t="str">
        <f>IF(larvae!Y10&gt;0,larvae!Y10,"")</f>
        <v/>
      </c>
      <c r="J13" s="111" t="str">
        <f>IF(larvae!Y13&gt;0,larvae!Y13,"")</f>
        <v/>
      </c>
      <c r="K13" s="111" t="str">
        <f>IF(larvae!Y14&gt;0,larvae!Y14,"")</f>
        <v/>
      </c>
      <c r="L13" s="111" t="str">
        <f>IF(larvae!Y15&gt;0,larvae!Y15,"")</f>
        <v/>
      </c>
      <c r="M13" s="111" t="str">
        <f>IF(larvae!Y16&gt;0,larvae!Y16,"")</f>
        <v/>
      </c>
      <c r="N13" s="111" t="str">
        <f>IF(larvae!Y17&gt;0,larvae!Y17,"")</f>
        <v/>
      </c>
      <c r="O13" s="111" t="str">
        <f>IF(larvae!Y20&gt;0,larvae!Y20,"")</f>
        <v/>
      </c>
      <c r="P13" s="111" t="str">
        <f>IF(larvae!Y21&gt;0,larvae!Y21,"")</f>
        <v/>
      </c>
      <c r="Q13" s="111" t="str">
        <f>IF(larvae!Y24&gt;0,larvae!Y24,"")</f>
        <v/>
      </c>
      <c r="R13" s="111" t="str">
        <f>IF(larvae!Y25&gt;0,larvae!Y25,"")</f>
        <v/>
      </c>
      <c r="S13" s="111" t="str">
        <f>IF(larvae!Y28&gt;0,larvae!Y28,"")</f>
        <v/>
      </c>
      <c r="T13" s="111" t="str">
        <f>IF(larvae!Y29&gt;0,larvae!Y29,"")</f>
        <v/>
      </c>
      <c r="U13" s="111" t="str">
        <f>IF(larvae!Y32&gt;0,larvae!Y32,"")</f>
        <v/>
      </c>
      <c r="V13" s="111" t="str">
        <f>IF(larvae!Y33&gt;0,larvae!Y33,"")</f>
        <v/>
      </c>
    </row>
    <row r="14" spans="1:22" ht="25.5" x14ac:dyDescent="0.2">
      <c r="A14" s="63" t="str">
        <f>'larvae_stats (μm)'!A$2</f>
        <v>Echiniscus scabrocirrosus</v>
      </c>
      <c r="B14" s="78" t="str">
        <f>'larvae_stats (μm)'!B$2</f>
        <v>ZA.431</v>
      </c>
      <c r="C14" s="99">
        <f>larvae!Z1</f>
        <v>13</v>
      </c>
      <c r="D14" s="101" t="str">
        <f>IF(larvae!AA3&gt;0,larvae!AA3,"")</f>
        <v/>
      </c>
      <c r="E14" s="111" t="str">
        <f>IF(larvae!AA6&gt;0,larvae!AA6,"")</f>
        <v/>
      </c>
      <c r="F14" s="111" t="str">
        <f>IF(larvae!AA7&gt;0,larvae!AA7,"")</f>
        <v/>
      </c>
      <c r="G14" s="111" t="str">
        <f>IF(larvae!AA8&gt;0,larvae!AA8,"")</f>
        <v/>
      </c>
      <c r="H14" s="111" t="str">
        <f>IF(larvae!AA9&gt;0,larvae!AA9,"")</f>
        <v/>
      </c>
      <c r="I14" s="111" t="str">
        <f>IF(larvae!AA10&gt;0,larvae!AA10,"")</f>
        <v/>
      </c>
      <c r="J14" s="111" t="str">
        <f>IF(larvae!AA13&gt;0,larvae!AA13,"")</f>
        <v/>
      </c>
      <c r="K14" s="111" t="str">
        <f>IF(larvae!AA14&gt;0,larvae!AA14,"")</f>
        <v/>
      </c>
      <c r="L14" s="111" t="str">
        <f>IF(larvae!AA15&gt;0,larvae!AA15,"")</f>
        <v/>
      </c>
      <c r="M14" s="111" t="str">
        <f>IF(larvae!AA16&gt;0,larvae!AA16,"")</f>
        <v/>
      </c>
      <c r="N14" s="111" t="str">
        <f>IF(larvae!AA17&gt;0,larvae!AA17,"")</f>
        <v/>
      </c>
      <c r="O14" s="111" t="str">
        <f>IF(larvae!AA20&gt;0,larvae!AA20,"")</f>
        <v/>
      </c>
      <c r="P14" s="111" t="str">
        <f>IF(larvae!AA21&gt;0,larvae!AA21,"")</f>
        <v/>
      </c>
      <c r="Q14" s="111" t="str">
        <f>IF(larvae!AA24&gt;0,larvae!AA24,"")</f>
        <v/>
      </c>
      <c r="R14" s="111" t="str">
        <f>IF(larvae!AA25&gt;0,larvae!AA25,"")</f>
        <v/>
      </c>
      <c r="S14" s="111" t="str">
        <f>IF(larvae!AA28&gt;0,larvae!AA28,"")</f>
        <v/>
      </c>
      <c r="T14" s="111" t="str">
        <f>IF(larvae!AA29&gt;0,larvae!AA29,"")</f>
        <v/>
      </c>
      <c r="U14" s="111" t="str">
        <f>IF(larvae!AA32&gt;0,larvae!AA32,"")</f>
        <v/>
      </c>
      <c r="V14" s="111" t="str">
        <f>IF(larvae!AA33&gt;0,larvae!AA33,"")</f>
        <v/>
      </c>
    </row>
    <row r="15" spans="1:22" ht="25.5" x14ac:dyDescent="0.2">
      <c r="A15" s="63" t="str">
        <f>'larvae_stats (μm)'!A$2</f>
        <v>Echiniscus scabrocirrosus</v>
      </c>
      <c r="B15" s="78" t="str">
        <f>'larvae_stats (μm)'!B$2</f>
        <v>ZA.431</v>
      </c>
      <c r="C15" s="99">
        <f>larvae!AB1</f>
        <v>14</v>
      </c>
      <c r="D15" s="101" t="str">
        <f>IF(larvae!AC3&gt;0,larvae!AC3,"")</f>
        <v/>
      </c>
      <c r="E15" s="111" t="str">
        <f>IF(larvae!AC6&gt;0,larvae!AC6,"")</f>
        <v/>
      </c>
      <c r="F15" s="111" t="str">
        <f>IF(larvae!AC7&gt;0,larvae!AC7,"")</f>
        <v/>
      </c>
      <c r="G15" s="111" t="str">
        <f>IF(larvae!AC8&gt;0,larvae!AC8,"")</f>
        <v/>
      </c>
      <c r="H15" s="111" t="str">
        <f>IF(larvae!AC9&gt;0,larvae!AC9,"")</f>
        <v/>
      </c>
      <c r="I15" s="111" t="str">
        <f>IF(larvae!AC10&gt;0,larvae!AC10,"")</f>
        <v/>
      </c>
      <c r="J15" s="111" t="str">
        <f>IF(larvae!AC13&gt;0,larvae!AC13,"")</f>
        <v/>
      </c>
      <c r="K15" s="111" t="str">
        <f>IF(larvae!AC14&gt;0,larvae!AC14,"")</f>
        <v/>
      </c>
      <c r="L15" s="111" t="str">
        <f>IF(larvae!AC15&gt;0,larvae!AC15,"")</f>
        <v/>
      </c>
      <c r="M15" s="111" t="str">
        <f>IF(larvae!AC16&gt;0,larvae!AC16,"")</f>
        <v/>
      </c>
      <c r="N15" s="111" t="str">
        <f>IF(larvae!AC17&gt;0,larvae!AC17,"")</f>
        <v/>
      </c>
      <c r="O15" s="111" t="str">
        <f>IF(larvae!AC20&gt;0,larvae!AC20,"")</f>
        <v/>
      </c>
      <c r="P15" s="111" t="str">
        <f>IF(larvae!AC21&gt;0,larvae!AC21,"")</f>
        <v/>
      </c>
      <c r="Q15" s="111" t="str">
        <f>IF(larvae!AC24&gt;0,larvae!AC24,"")</f>
        <v/>
      </c>
      <c r="R15" s="111" t="str">
        <f>IF(larvae!AC25&gt;0,larvae!AC25,"")</f>
        <v/>
      </c>
      <c r="S15" s="111" t="str">
        <f>IF(larvae!AC28&gt;0,larvae!AC28,"")</f>
        <v/>
      </c>
      <c r="T15" s="111" t="str">
        <f>IF(larvae!AC29&gt;0,larvae!AC29,"")</f>
        <v/>
      </c>
      <c r="U15" s="111" t="str">
        <f>IF(larvae!AC32&gt;0,larvae!AC32,"")</f>
        <v/>
      </c>
      <c r="V15" s="111" t="str">
        <f>IF(larvae!AC33&gt;0,larvae!AC33,"")</f>
        <v/>
      </c>
    </row>
    <row r="16" spans="1:22" ht="25.5" x14ac:dyDescent="0.2">
      <c r="A16" s="63" t="str">
        <f>'larvae_stats (μm)'!A$2</f>
        <v>Echiniscus scabrocirrosus</v>
      </c>
      <c r="B16" s="78" t="str">
        <f>'larvae_stats (μm)'!B$2</f>
        <v>ZA.431</v>
      </c>
      <c r="C16" s="99">
        <f>larvae!AD1</f>
        <v>15</v>
      </c>
      <c r="D16" s="101" t="str">
        <f>IF(larvae!AE3&gt;0,larvae!AE3,"")</f>
        <v/>
      </c>
      <c r="E16" s="111" t="str">
        <f>IF(larvae!AE6&gt;0,larvae!AE6,"")</f>
        <v/>
      </c>
      <c r="F16" s="111" t="str">
        <f>IF(larvae!AE7&gt;0,larvae!AE7,"")</f>
        <v/>
      </c>
      <c r="G16" s="111" t="str">
        <f>IF(larvae!AE8&gt;0,larvae!AE8,"")</f>
        <v/>
      </c>
      <c r="H16" s="111" t="str">
        <f>IF(larvae!AE9&gt;0,larvae!AE9,"")</f>
        <v/>
      </c>
      <c r="I16" s="111" t="str">
        <f>IF(larvae!AE10&gt;0,larvae!AE10,"")</f>
        <v/>
      </c>
      <c r="J16" s="111" t="str">
        <f>IF(larvae!AE13&gt;0,larvae!AE13,"")</f>
        <v/>
      </c>
      <c r="K16" s="111" t="str">
        <f>IF(larvae!AE14&gt;0,larvae!AE14,"")</f>
        <v/>
      </c>
      <c r="L16" s="111" t="str">
        <f>IF(larvae!AE15&gt;0,larvae!AE15,"")</f>
        <v/>
      </c>
      <c r="M16" s="111" t="str">
        <f>IF(larvae!AE16&gt;0,larvae!AE16,"")</f>
        <v/>
      </c>
      <c r="N16" s="111" t="str">
        <f>IF(larvae!AE17&gt;0,larvae!AE17,"")</f>
        <v/>
      </c>
      <c r="O16" s="111" t="str">
        <f>IF(larvae!AE20&gt;0,larvae!AE20,"")</f>
        <v/>
      </c>
      <c r="P16" s="111" t="str">
        <f>IF(larvae!AE21&gt;0,larvae!AE21,"")</f>
        <v/>
      </c>
      <c r="Q16" s="111" t="str">
        <f>IF(larvae!AE24&gt;0,larvae!AE24,"")</f>
        <v/>
      </c>
      <c r="R16" s="111" t="str">
        <f>IF(larvae!AE25&gt;0,larvae!AE25,"")</f>
        <v/>
      </c>
      <c r="S16" s="111" t="str">
        <f>IF(larvae!AE28&gt;0,larvae!AE28,"")</f>
        <v/>
      </c>
      <c r="T16" s="111" t="str">
        <f>IF(larvae!AE29&gt;0,larvae!AE29,"")</f>
        <v/>
      </c>
      <c r="U16" s="111" t="str">
        <f>IF(larvae!AE32&gt;0,larvae!AE32,"")</f>
        <v/>
      </c>
      <c r="V16" s="111" t="str">
        <f>IF(larvae!AE33&gt;0,larvae!AE33,"")</f>
        <v/>
      </c>
    </row>
    <row r="17" spans="1:22" ht="25.5" x14ac:dyDescent="0.2">
      <c r="A17" s="63" t="str">
        <f>'larvae_stats (μm)'!A$2</f>
        <v>Echiniscus scabrocirrosus</v>
      </c>
      <c r="B17" s="78" t="str">
        <f>'larvae_stats (μm)'!B$2</f>
        <v>ZA.431</v>
      </c>
      <c r="C17" s="99">
        <f>larvae!AF1</f>
        <v>16</v>
      </c>
      <c r="D17" s="101" t="str">
        <f>IF(larvae!AG3&gt;0,larvae!AG3,"")</f>
        <v/>
      </c>
      <c r="E17" s="111" t="str">
        <f>IF(larvae!AG6&gt;0,larvae!AG6,"")</f>
        <v/>
      </c>
      <c r="F17" s="111" t="str">
        <f>IF(larvae!AG7&gt;0,larvae!AG7,"")</f>
        <v/>
      </c>
      <c r="G17" s="111" t="str">
        <f>IF(larvae!AG8&gt;0,larvae!AG8,"")</f>
        <v/>
      </c>
      <c r="H17" s="111" t="str">
        <f>IF(larvae!AG9&gt;0,larvae!AG9,"")</f>
        <v/>
      </c>
      <c r="I17" s="111" t="str">
        <f>IF(larvae!AG10&gt;0,larvae!AG10,"")</f>
        <v/>
      </c>
      <c r="J17" s="111" t="str">
        <f>IF(larvae!AG13&gt;0,larvae!AG13,"")</f>
        <v/>
      </c>
      <c r="K17" s="111" t="str">
        <f>IF(larvae!AG14&gt;0,larvae!AG14,"")</f>
        <v/>
      </c>
      <c r="L17" s="111" t="str">
        <f>IF(larvae!AG15&gt;0,larvae!AG15,"")</f>
        <v/>
      </c>
      <c r="M17" s="111" t="str">
        <f>IF(larvae!AG16&gt;0,larvae!AG16,"")</f>
        <v/>
      </c>
      <c r="N17" s="111" t="str">
        <f>IF(larvae!AG17&gt;0,larvae!AG17,"")</f>
        <v/>
      </c>
      <c r="O17" s="111" t="str">
        <f>IF(larvae!AG20&gt;0,larvae!AG20,"")</f>
        <v/>
      </c>
      <c r="P17" s="111" t="str">
        <f>IF(larvae!AG21&gt;0,larvae!AG21,"")</f>
        <v/>
      </c>
      <c r="Q17" s="111" t="str">
        <f>IF(larvae!AG24&gt;0,larvae!AG24,"")</f>
        <v/>
      </c>
      <c r="R17" s="111" t="str">
        <f>IF(larvae!AG25&gt;0,larvae!AG25,"")</f>
        <v/>
      </c>
      <c r="S17" s="111" t="str">
        <f>IF(larvae!AG28&gt;0,larvae!AG28,"")</f>
        <v/>
      </c>
      <c r="T17" s="111" t="str">
        <f>IF(larvae!AG29&gt;0,larvae!AG29,"")</f>
        <v/>
      </c>
      <c r="U17" s="111" t="str">
        <f>IF(larvae!AG32&gt;0,larvae!AG32,"")</f>
        <v/>
      </c>
      <c r="V17" s="111" t="str">
        <f>IF(larvae!AG33&gt;0,larvae!AG33,"")</f>
        <v/>
      </c>
    </row>
    <row r="18" spans="1:22" ht="25.5" x14ac:dyDescent="0.2">
      <c r="A18" s="63" t="str">
        <f>'larvae_stats (μm)'!A$2</f>
        <v>Echiniscus scabrocirrosus</v>
      </c>
      <c r="B18" s="78" t="str">
        <f>'larvae_stats (μm)'!B$2</f>
        <v>ZA.431</v>
      </c>
      <c r="C18" s="99">
        <f>larvae!AH1</f>
        <v>17</v>
      </c>
      <c r="D18" s="101" t="str">
        <f>IF(larvae!AI3&gt;0,larvae!AI3,"")</f>
        <v/>
      </c>
      <c r="E18" s="111" t="str">
        <f>IF(larvae!AI6&gt;0,larvae!AI6,"")</f>
        <v/>
      </c>
      <c r="F18" s="111" t="str">
        <f>IF(larvae!AI7&gt;0,larvae!AI7,"")</f>
        <v/>
      </c>
      <c r="G18" s="111" t="str">
        <f>IF(larvae!AI8&gt;0,larvae!AI8,"")</f>
        <v/>
      </c>
      <c r="H18" s="111" t="str">
        <f>IF(larvae!AI9&gt;0,larvae!AI9,"")</f>
        <v/>
      </c>
      <c r="I18" s="111" t="str">
        <f>IF(larvae!AI10&gt;0,larvae!AI10,"")</f>
        <v/>
      </c>
      <c r="J18" s="111" t="str">
        <f>IF(larvae!AI13&gt;0,larvae!AI13,"")</f>
        <v/>
      </c>
      <c r="K18" s="111" t="str">
        <f>IF(larvae!AI14&gt;0,larvae!AI14,"")</f>
        <v/>
      </c>
      <c r="L18" s="111" t="str">
        <f>IF(larvae!AI15&gt;0,larvae!AI15,"")</f>
        <v/>
      </c>
      <c r="M18" s="111" t="str">
        <f>IF(larvae!AI16&gt;0,larvae!AI16,"")</f>
        <v/>
      </c>
      <c r="N18" s="111" t="str">
        <f>IF(larvae!AI17&gt;0,larvae!AI17,"")</f>
        <v/>
      </c>
      <c r="O18" s="111" t="str">
        <f>IF(larvae!AI20&gt;0,larvae!AI20,"")</f>
        <v/>
      </c>
      <c r="P18" s="111" t="str">
        <f>IF(larvae!AI21&gt;0,larvae!AI21,"")</f>
        <v/>
      </c>
      <c r="Q18" s="111" t="str">
        <f>IF(larvae!AI24&gt;0,larvae!AI24,"")</f>
        <v/>
      </c>
      <c r="R18" s="111" t="str">
        <f>IF(larvae!AI25&gt;0,larvae!AI25,"")</f>
        <v/>
      </c>
      <c r="S18" s="111" t="str">
        <f>IF(larvae!AI28&gt;0,larvae!AI28,"")</f>
        <v/>
      </c>
      <c r="T18" s="111" t="str">
        <f>IF(larvae!AI29&gt;0,larvae!AI29,"")</f>
        <v/>
      </c>
      <c r="U18" s="111" t="str">
        <f>IF(larvae!AI32&gt;0,larvae!AI32,"")</f>
        <v/>
      </c>
      <c r="V18" s="111" t="str">
        <f>IF(larvae!AI33&gt;0,larvae!AI33,"")</f>
        <v/>
      </c>
    </row>
    <row r="19" spans="1:22" ht="25.5" x14ac:dyDescent="0.2">
      <c r="A19" s="63" t="str">
        <f>'larvae_stats (μm)'!A$2</f>
        <v>Echiniscus scabrocirrosus</v>
      </c>
      <c r="B19" s="78" t="str">
        <f>'larvae_stats (μm)'!B$2</f>
        <v>ZA.431</v>
      </c>
      <c r="C19" s="99">
        <f>larvae!AJ1</f>
        <v>18</v>
      </c>
      <c r="D19" s="101" t="str">
        <f>IF(larvae!AK3&gt;0,larvae!AK3,"")</f>
        <v/>
      </c>
      <c r="E19" s="111" t="str">
        <f>IF(larvae!AK6&gt;0,larvae!AK6,"")</f>
        <v/>
      </c>
      <c r="F19" s="111" t="str">
        <f>IF(larvae!AK7&gt;0,larvae!AK7,"")</f>
        <v/>
      </c>
      <c r="G19" s="111" t="str">
        <f>IF(larvae!AK8&gt;0,larvae!AK8,"")</f>
        <v/>
      </c>
      <c r="H19" s="111" t="str">
        <f>IF(larvae!AK9&gt;0,larvae!AK9,"")</f>
        <v/>
      </c>
      <c r="I19" s="111" t="str">
        <f>IF(larvae!AK10&gt;0,larvae!AK10,"")</f>
        <v/>
      </c>
      <c r="J19" s="111" t="str">
        <f>IF(larvae!AK13&gt;0,larvae!AK13,"")</f>
        <v/>
      </c>
      <c r="K19" s="111" t="str">
        <f>IF(larvae!AK14&gt;0,larvae!AK14,"")</f>
        <v/>
      </c>
      <c r="L19" s="111" t="str">
        <f>IF(larvae!AK15&gt;0,larvae!AK15,"")</f>
        <v/>
      </c>
      <c r="M19" s="111" t="str">
        <f>IF(larvae!AK16&gt;0,larvae!AK16,"")</f>
        <v/>
      </c>
      <c r="N19" s="111" t="str">
        <f>IF(larvae!AK17&gt;0,larvae!AK17,"")</f>
        <v/>
      </c>
      <c r="O19" s="111" t="str">
        <f>IF(larvae!AK20&gt;0,larvae!AK20,"")</f>
        <v/>
      </c>
      <c r="P19" s="111" t="str">
        <f>IF(larvae!AK21&gt;0,larvae!AK21,"")</f>
        <v/>
      </c>
      <c r="Q19" s="111" t="str">
        <f>IF(larvae!AK24&gt;0,larvae!AK24,"")</f>
        <v/>
      </c>
      <c r="R19" s="111" t="str">
        <f>IF(larvae!AK25&gt;0,larvae!AK25,"")</f>
        <v/>
      </c>
      <c r="S19" s="111" t="str">
        <f>IF(larvae!AK28&gt;0,larvae!AK28,"")</f>
        <v/>
      </c>
      <c r="T19" s="111" t="str">
        <f>IF(larvae!AK29&gt;0,larvae!AK29,"")</f>
        <v/>
      </c>
      <c r="U19" s="111" t="str">
        <f>IF(larvae!AK32&gt;0,larvae!AK32,"")</f>
        <v/>
      </c>
      <c r="V19" s="111" t="str">
        <f>IF(larvae!AK33&gt;0,larvae!AK33,"")</f>
        <v/>
      </c>
    </row>
    <row r="20" spans="1:22" ht="25.5" x14ac:dyDescent="0.2">
      <c r="A20" s="63" t="str">
        <f>'larvae_stats (μm)'!A$2</f>
        <v>Echiniscus scabrocirrosus</v>
      </c>
      <c r="B20" s="78" t="str">
        <f>'larvae_stats (μm)'!B$2</f>
        <v>ZA.431</v>
      </c>
      <c r="C20" s="99">
        <f>larvae!AL1</f>
        <v>19</v>
      </c>
      <c r="D20" s="101" t="str">
        <f>IF(larvae!AM3&gt;0,larvae!AM3,"")</f>
        <v/>
      </c>
      <c r="E20" s="111" t="str">
        <f>IF(larvae!AM6&gt;0,larvae!AM6,"")</f>
        <v/>
      </c>
      <c r="F20" s="111" t="str">
        <f>IF(larvae!AM7&gt;0,larvae!AM7,"")</f>
        <v/>
      </c>
      <c r="G20" s="111" t="str">
        <f>IF(larvae!AM8&gt;0,larvae!AM8,"")</f>
        <v/>
      </c>
      <c r="H20" s="111" t="str">
        <f>IF(larvae!AM9&gt;0,larvae!AM9,"")</f>
        <v/>
      </c>
      <c r="I20" s="111" t="str">
        <f>IF(larvae!AM10&gt;0,larvae!AM10,"")</f>
        <v/>
      </c>
      <c r="J20" s="111" t="str">
        <f>IF(larvae!AM13&gt;0,larvae!AM13,"")</f>
        <v/>
      </c>
      <c r="K20" s="111" t="str">
        <f>IF(larvae!AM14&gt;0,larvae!AM14,"")</f>
        <v/>
      </c>
      <c r="L20" s="111" t="str">
        <f>IF(larvae!AM15&gt;0,larvae!AM15,"")</f>
        <v/>
      </c>
      <c r="M20" s="111" t="str">
        <f>IF(larvae!AM16&gt;0,larvae!AM16,"")</f>
        <v/>
      </c>
      <c r="N20" s="111" t="str">
        <f>IF(larvae!AM17&gt;0,larvae!AM17,"")</f>
        <v/>
      </c>
      <c r="O20" s="111" t="str">
        <f>IF(larvae!AM20&gt;0,larvae!AM20,"")</f>
        <v/>
      </c>
      <c r="P20" s="111" t="str">
        <f>IF(larvae!AM21&gt;0,larvae!AM21,"")</f>
        <v/>
      </c>
      <c r="Q20" s="111" t="str">
        <f>IF(larvae!AM24&gt;0,larvae!AM24,"")</f>
        <v/>
      </c>
      <c r="R20" s="111" t="str">
        <f>IF(larvae!AM25&gt;0,larvae!AM25,"")</f>
        <v/>
      </c>
      <c r="S20" s="111" t="str">
        <f>IF(larvae!AM28&gt;0,larvae!AM28,"")</f>
        <v/>
      </c>
      <c r="T20" s="111" t="str">
        <f>IF(larvae!AM29&gt;0,larvae!AM29,"")</f>
        <v/>
      </c>
      <c r="U20" s="111" t="str">
        <f>IF(larvae!AM32&gt;0,larvae!AM32,"")</f>
        <v/>
      </c>
      <c r="V20" s="111" t="str">
        <f>IF(larvae!AM33&gt;0,larvae!AM33,"")</f>
        <v/>
      </c>
    </row>
    <row r="21" spans="1:22" ht="25.5" x14ac:dyDescent="0.2">
      <c r="A21" s="63" t="str">
        <f>'larvae_stats (μm)'!A$2</f>
        <v>Echiniscus scabrocirrosus</v>
      </c>
      <c r="B21" s="78" t="str">
        <f>'larvae_stats (μm)'!B$2</f>
        <v>ZA.431</v>
      </c>
      <c r="C21" s="99">
        <f>larvae!AN1</f>
        <v>20</v>
      </c>
      <c r="D21" s="101" t="str">
        <f>IF(larvae!AO3&gt;0,larvae!AO3,"")</f>
        <v/>
      </c>
      <c r="E21" s="111" t="str">
        <f>IF(larvae!AO6&gt;0,larvae!AO6,"")</f>
        <v/>
      </c>
      <c r="F21" s="111" t="str">
        <f>IF(larvae!AO7&gt;0,larvae!AO7,"")</f>
        <v/>
      </c>
      <c r="G21" s="111" t="str">
        <f>IF(larvae!AO8&gt;0,larvae!AO8,"")</f>
        <v/>
      </c>
      <c r="H21" s="111" t="str">
        <f>IF(larvae!AO9&gt;0,larvae!AO9,"")</f>
        <v/>
      </c>
      <c r="I21" s="111" t="str">
        <f>IF(larvae!AO10&gt;0,larvae!AO10,"")</f>
        <v/>
      </c>
      <c r="J21" s="111" t="str">
        <f>IF(larvae!AO13&gt;0,larvae!AO13,"")</f>
        <v/>
      </c>
      <c r="K21" s="111" t="str">
        <f>IF(larvae!AO14&gt;0,larvae!AO14,"")</f>
        <v/>
      </c>
      <c r="L21" s="111" t="str">
        <f>IF(larvae!AO15&gt;0,larvae!AO15,"")</f>
        <v/>
      </c>
      <c r="M21" s="111" t="str">
        <f>IF(larvae!AO16&gt;0,larvae!AO16,"")</f>
        <v/>
      </c>
      <c r="N21" s="111" t="str">
        <f>IF(larvae!AO17&gt;0,larvae!AO17,"")</f>
        <v/>
      </c>
      <c r="O21" s="111" t="str">
        <f>IF(larvae!AO20&gt;0,larvae!AO20,"")</f>
        <v/>
      </c>
      <c r="P21" s="111" t="str">
        <f>IF(larvae!AO21&gt;0,larvae!AO21,"")</f>
        <v/>
      </c>
      <c r="Q21" s="111" t="str">
        <f>IF(larvae!AO24&gt;0,larvae!AO24,"")</f>
        <v/>
      </c>
      <c r="R21" s="111" t="str">
        <f>IF(larvae!AO25&gt;0,larvae!AO25,"")</f>
        <v/>
      </c>
      <c r="S21" s="111" t="str">
        <f>IF(larvae!AO28&gt;0,larvae!AO28,"")</f>
        <v/>
      </c>
      <c r="T21" s="111" t="str">
        <f>IF(larvae!AO29&gt;0,larvae!AO29,"")</f>
        <v/>
      </c>
      <c r="U21" s="111" t="str">
        <f>IF(larvae!AO32&gt;0,larvae!AO32,"")</f>
        <v/>
      </c>
      <c r="V21" s="111" t="str">
        <f>IF(larvae!AO33&gt;0,larvae!AO33,"")</f>
        <v/>
      </c>
    </row>
    <row r="22" spans="1:22" ht="25.5" x14ac:dyDescent="0.2">
      <c r="A22" s="63" t="str">
        <f>'larvae_stats (μm)'!A$2</f>
        <v>Echiniscus scabrocirrosus</v>
      </c>
      <c r="B22" s="78" t="str">
        <f>'larvae_stats (μm)'!B$2</f>
        <v>ZA.431</v>
      </c>
      <c r="C22" s="99">
        <f>larvae!AP1</f>
        <v>21</v>
      </c>
      <c r="D22" s="101" t="str">
        <f>IF(larvae!AQ3&gt;0,larvae!AQ3,"")</f>
        <v/>
      </c>
      <c r="E22" s="111" t="str">
        <f>IF(larvae!AQ6&gt;0,larvae!AQ6,"")</f>
        <v/>
      </c>
      <c r="F22" s="111" t="str">
        <f>IF(larvae!AQ7&gt;0,larvae!AQ7,"")</f>
        <v/>
      </c>
      <c r="G22" s="111" t="str">
        <f>IF(larvae!AQ8&gt;0,larvae!AQ8,"")</f>
        <v/>
      </c>
      <c r="H22" s="111" t="str">
        <f>IF(larvae!AQ9&gt;0,larvae!AQ9,"")</f>
        <v/>
      </c>
      <c r="I22" s="111" t="str">
        <f>IF(larvae!AQ10&gt;0,larvae!AQ10,"")</f>
        <v/>
      </c>
      <c r="J22" s="111" t="str">
        <f>IF(larvae!AQ13&gt;0,larvae!AQ13,"")</f>
        <v/>
      </c>
      <c r="K22" s="111" t="str">
        <f>IF(larvae!AQ14&gt;0,larvae!AQ14,"")</f>
        <v/>
      </c>
      <c r="L22" s="111" t="str">
        <f>IF(larvae!AQ15&gt;0,larvae!AQ15,"")</f>
        <v/>
      </c>
      <c r="M22" s="111" t="str">
        <f>IF(larvae!AQ16&gt;0,larvae!AQ16,"")</f>
        <v/>
      </c>
      <c r="N22" s="111" t="str">
        <f>IF(larvae!AQ17&gt;0,larvae!AQ17,"")</f>
        <v/>
      </c>
      <c r="O22" s="111" t="str">
        <f>IF(larvae!AQ20&gt;0,larvae!AQ20,"")</f>
        <v/>
      </c>
      <c r="P22" s="111" t="str">
        <f>IF(larvae!AQ21&gt;0,larvae!AQ21,"")</f>
        <v/>
      </c>
      <c r="Q22" s="111" t="str">
        <f>IF(larvae!AQ24&gt;0,larvae!AQ24,"")</f>
        <v/>
      </c>
      <c r="R22" s="111" t="str">
        <f>IF(larvae!AQ25&gt;0,larvae!AQ25,"")</f>
        <v/>
      </c>
      <c r="S22" s="111" t="str">
        <f>IF(larvae!AQ28&gt;0,larvae!AQ28,"")</f>
        <v/>
      </c>
      <c r="T22" s="111" t="str">
        <f>IF(larvae!AQ29&gt;0,larvae!AQ29,"")</f>
        <v/>
      </c>
      <c r="U22" s="111" t="str">
        <f>IF(larvae!AQ32&gt;0,larvae!AQ32,"")</f>
        <v/>
      </c>
      <c r="V22" s="111" t="str">
        <f>IF(larvae!AQ33&gt;0,larvae!AQ33,"")</f>
        <v/>
      </c>
    </row>
    <row r="23" spans="1:22" ht="25.5" x14ac:dyDescent="0.2">
      <c r="A23" s="63" t="str">
        <f>'larvae_stats (μm)'!A$2</f>
        <v>Echiniscus scabrocirrosus</v>
      </c>
      <c r="B23" s="78" t="str">
        <f>'larvae_stats (μm)'!B$2</f>
        <v>ZA.431</v>
      </c>
      <c r="C23" s="99">
        <f>larvae!AR1</f>
        <v>22</v>
      </c>
      <c r="D23" s="101" t="str">
        <f>IF(larvae!AS3&gt;0,larvae!AS3,"")</f>
        <v/>
      </c>
      <c r="E23" s="111" t="str">
        <f>IF(larvae!AS6&gt;0,larvae!AS6,"")</f>
        <v/>
      </c>
      <c r="F23" s="111" t="str">
        <f>IF(larvae!AS7&gt;0,larvae!AS7,"")</f>
        <v/>
      </c>
      <c r="G23" s="111" t="str">
        <f>IF(larvae!AS8&gt;0,larvae!AS8,"")</f>
        <v/>
      </c>
      <c r="H23" s="111" t="str">
        <f>IF(larvae!AS9&gt;0,larvae!AS9,"")</f>
        <v/>
      </c>
      <c r="I23" s="111" t="str">
        <f>IF(larvae!AS10&gt;0,larvae!AS10,"")</f>
        <v/>
      </c>
      <c r="J23" s="111" t="str">
        <f>IF(larvae!AS13&gt;0,larvae!AS13,"")</f>
        <v/>
      </c>
      <c r="K23" s="111" t="str">
        <f>IF(larvae!AS14&gt;0,larvae!AS14,"")</f>
        <v/>
      </c>
      <c r="L23" s="111" t="str">
        <f>IF(larvae!AS15&gt;0,larvae!AS15,"")</f>
        <v/>
      </c>
      <c r="M23" s="111" t="str">
        <f>IF(larvae!AS16&gt;0,larvae!AS16,"")</f>
        <v/>
      </c>
      <c r="N23" s="111" t="str">
        <f>IF(larvae!AS17&gt;0,larvae!AS17,"")</f>
        <v/>
      </c>
      <c r="O23" s="111" t="str">
        <f>IF(larvae!AS20&gt;0,larvae!AS20,"")</f>
        <v/>
      </c>
      <c r="P23" s="111" t="str">
        <f>IF(larvae!AS21&gt;0,larvae!AS21,"")</f>
        <v/>
      </c>
      <c r="Q23" s="111" t="str">
        <f>IF(larvae!AS24&gt;0,larvae!AS24,"")</f>
        <v/>
      </c>
      <c r="R23" s="111" t="str">
        <f>IF(larvae!AS25&gt;0,larvae!AS25,"")</f>
        <v/>
      </c>
      <c r="S23" s="111" t="str">
        <f>IF(larvae!AS28&gt;0,larvae!AS28,"")</f>
        <v/>
      </c>
      <c r="T23" s="111" t="str">
        <f>IF(larvae!AS29&gt;0,larvae!AS29,"")</f>
        <v/>
      </c>
      <c r="U23" s="111" t="str">
        <f>IF(larvae!AS32&gt;0,larvae!AS32,"")</f>
        <v/>
      </c>
      <c r="V23" s="111" t="str">
        <f>IF(larvae!AS33&gt;0,larvae!AS33,"")</f>
        <v/>
      </c>
    </row>
    <row r="24" spans="1:22" ht="25.5" x14ac:dyDescent="0.2">
      <c r="A24" s="63" t="str">
        <f>'larvae_stats (μm)'!A$2</f>
        <v>Echiniscus scabrocirrosus</v>
      </c>
      <c r="B24" s="78" t="str">
        <f>'larvae_stats (μm)'!B$2</f>
        <v>ZA.431</v>
      </c>
      <c r="C24" s="99">
        <f>larvae!AT1</f>
        <v>23</v>
      </c>
      <c r="D24" s="101" t="str">
        <f>IF(larvae!AU3&gt;0,larvae!AU3,"")</f>
        <v/>
      </c>
      <c r="E24" s="111" t="str">
        <f>IF(larvae!AU6&gt;0,larvae!AU6,"")</f>
        <v/>
      </c>
      <c r="F24" s="111" t="str">
        <f>IF(larvae!AU7&gt;0,larvae!AU7,"")</f>
        <v/>
      </c>
      <c r="G24" s="111" t="str">
        <f>IF(larvae!AU8&gt;0,larvae!AU8,"")</f>
        <v/>
      </c>
      <c r="H24" s="111" t="str">
        <f>IF(larvae!AU9&gt;0,larvae!AU9,"")</f>
        <v/>
      </c>
      <c r="I24" s="111" t="str">
        <f>IF(larvae!AU10&gt;0,larvae!AU10,"")</f>
        <v/>
      </c>
      <c r="J24" s="111" t="str">
        <f>IF(larvae!AU13&gt;0,larvae!AU13,"")</f>
        <v/>
      </c>
      <c r="K24" s="111" t="str">
        <f>IF(larvae!AU14&gt;0,larvae!AU14,"")</f>
        <v/>
      </c>
      <c r="L24" s="111" t="str">
        <f>IF(larvae!AU15&gt;0,larvae!AU15,"")</f>
        <v/>
      </c>
      <c r="M24" s="111" t="str">
        <f>IF(larvae!AU16&gt;0,larvae!AU16,"")</f>
        <v/>
      </c>
      <c r="N24" s="111" t="str">
        <f>IF(larvae!AU17&gt;0,larvae!AU17,"")</f>
        <v/>
      </c>
      <c r="O24" s="111" t="str">
        <f>IF(larvae!AU20&gt;0,larvae!AU20,"")</f>
        <v/>
      </c>
      <c r="P24" s="111" t="str">
        <f>IF(larvae!AU21&gt;0,larvae!AU21,"")</f>
        <v/>
      </c>
      <c r="Q24" s="111" t="str">
        <f>IF(larvae!AU24&gt;0,larvae!AU24,"")</f>
        <v/>
      </c>
      <c r="R24" s="111" t="str">
        <f>IF(larvae!AU25&gt;0,larvae!AU25,"")</f>
        <v/>
      </c>
      <c r="S24" s="111" t="str">
        <f>IF(larvae!AU28&gt;0,larvae!AU28,"")</f>
        <v/>
      </c>
      <c r="T24" s="111" t="str">
        <f>IF(larvae!AU29&gt;0,larvae!AU29,"")</f>
        <v/>
      </c>
      <c r="U24" s="111" t="str">
        <f>IF(larvae!AU32&gt;0,larvae!AU32,"")</f>
        <v/>
      </c>
      <c r="V24" s="111" t="str">
        <f>IF(larvae!AU33&gt;0,larvae!AU33,"")</f>
        <v/>
      </c>
    </row>
    <row r="25" spans="1:22" ht="25.5" x14ac:dyDescent="0.2">
      <c r="A25" s="63" t="str">
        <f>'larvae_stats (μm)'!A$2</f>
        <v>Echiniscus scabrocirrosus</v>
      </c>
      <c r="B25" s="78" t="str">
        <f>'larvae_stats (μm)'!B$2</f>
        <v>ZA.431</v>
      </c>
      <c r="C25" s="99">
        <f>larvae!AV1</f>
        <v>24</v>
      </c>
      <c r="D25" s="101" t="str">
        <f>IF(larvae!AW3&gt;0,larvae!AW3,"")</f>
        <v/>
      </c>
      <c r="E25" s="111" t="str">
        <f>IF(larvae!AW6&gt;0,larvae!AW6,"")</f>
        <v/>
      </c>
      <c r="F25" s="111" t="str">
        <f>IF(larvae!AW7&gt;0,larvae!AW7,"")</f>
        <v/>
      </c>
      <c r="G25" s="111" t="str">
        <f>IF(larvae!AW8&gt;0,larvae!AW8,"")</f>
        <v/>
      </c>
      <c r="H25" s="111" t="str">
        <f>IF(larvae!AW9&gt;0,larvae!AW9,"")</f>
        <v/>
      </c>
      <c r="I25" s="111" t="str">
        <f>IF(larvae!AW10&gt;0,larvae!AW10,"")</f>
        <v/>
      </c>
      <c r="J25" s="111" t="str">
        <f>IF(larvae!AW13&gt;0,larvae!AW13,"")</f>
        <v/>
      </c>
      <c r="K25" s="111" t="str">
        <f>IF(larvae!AW14&gt;0,larvae!AW14,"")</f>
        <v/>
      </c>
      <c r="L25" s="111" t="str">
        <f>IF(larvae!AW15&gt;0,larvae!AW15,"")</f>
        <v/>
      </c>
      <c r="M25" s="111" t="str">
        <f>IF(larvae!AW16&gt;0,larvae!AW16,"")</f>
        <v/>
      </c>
      <c r="N25" s="111" t="str">
        <f>IF(larvae!AW17&gt;0,larvae!AW17,"")</f>
        <v/>
      </c>
      <c r="O25" s="111" t="str">
        <f>IF(larvae!AW20&gt;0,larvae!AW20,"")</f>
        <v/>
      </c>
      <c r="P25" s="111" t="str">
        <f>IF(larvae!AW21&gt;0,larvae!AW21,"")</f>
        <v/>
      </c>
      <c r="Q25" s="111" t="str">
        <f>IF(larvae!AW24&gt;0,larvae!AW24,"")</f>
        <v/>
      </c>
      <c r="R25" s="111" t="str">
        <f>IF(larvae!AW25&gt;0,larvae!AW25,"")</f>
        <v/>
      </c>
      <c r="S25" s="111" t="str">
        <f>IF(larvae!AW28&gt;0,larvae!AW28,"")</f>
        <v/>
      </c>
      <c r="T25" s="111" t="str">
        <f>IF(larvae!AW29&gt;0,larvae!AW29,"")</f>
        <v/>
      </c>
      <c r="U25" s="111" t="str">
        <f>IF(larvae!AW32&gt;0,larvae!AW32,"")</f>
        <v/>
      </c>
      <c r="V25" s="111" t="str">
        <f>IF(larvae!AW33&gt;0,larvae!AW33,"")</f>
        <v/>
      </c>
    </row>
    <row r="26" spans="1:22" ht="25.5" x14ac:dyDescent="0.2">
      <c r="A26" s="63" t="str">
        <f>'larvae_stats (μm)'!A$2</f>
        <v>Echiniscus scabrocirrosus</v>
      </c>
      <c r="B26" s="78" t="str">
        <f>'larvae_stats (μm)'!B$2</f>
        <v>ZA.431</v>
      </c>
      <c r="C26" s="99">
        <f>larvae!AX1</f>
        <v>25</v>
      </c>
      <c r="D26" s="101" t="str">
        <f>IF(larvae!AY3&gt;0,larvae!AY3,"")</f>
        <v/>
      </c>
      <c r="E26" s="111" t="str">
        <f>IF(larvae!AY6&gt;0,larvae!AY6,"")</f>
        <v/>
      </c>
      <c r="F26" s="111" t="str">
        <f>IF(larvae!AY7&gt;0,larvae!AY7,"")</f>
        <v/>
      </c>
      <c r="G26" s="111" t="str">
        <f>IF(larvae!AY8&gt;0,larvae!AY8,"")</f>
        <v/>
      </c>
      <c r="H26" s="111" t="str">
        <f>IF(larvae!AY9&gt;0,larvae!AY9,"")</f>
        <v/>
      </c>
      <c r="I26" s="111" t="str">
        <f>IF(larvae!AY10&gt;0,larvae!AY10,"")</f>
        <v/>
      </c>
      <c r="J26" s="111" t="str">
        <f>IF(larvae!AY13&gt;0,larvae!AY13,"")</f>
        <v/>
      </c>
      <c r="K26" s="111" t="str">
        <f>IF(larvae!AY14&gt;0,larvae!AY14,"")</f>
        <v/>
      </c>
      <c r="L26" s="111" t="str">
        <f>IF(larvae!AY15&gt;0,larvae!AY15,"")</f>
        <v/>
      </c>
      <c r="M26" s="111" t="str">
        <f>IF(larvae!AY16&gt;0,larvae!AY16,"")</f>
        <v/>
      </c>
      <c r="N26" s="111" t="str">
        <f>IF(larvae!AY17&gt;0,larvae!AY17,"")</f>
        <v/>
      </c>
      <c r="O26" s="111" t="str">
        <f>IF(larvae!AY20&gt;0,larvae!AY20,"")</f>
        <v/>
      </c>
      <c r="P26" s="111" t="str">
        <f>IF(larvae!AY21&gt;0,larvae!AY21,"")</f>
        <v/>
      </c>
      <c r="Q26" s="111" t="str">
        <f>IF(larvae!AY24&gt;0,larvae!AY24,"")</f>
        <v/>
      </c>
      <c r="R26" s="111" t="str">
        <f>IF(larvae!AY25&gt;0,larvae!AY25,"")</f>
        <v/>
      </c>
      <c r="S26" s="111" t="str">
        <f>IF(larvae!AY28&gt;0,larvae!AY28,"")</f>
        <v/>
      </c>
      <c r="T26" s="111" t="str">
        <f>IF(larvae!AY29&gt;0,larvae!AY29,"")</f>
        <v/>
      </c>
      <c r="U26" s="111" t="str">
        <f>IF(larvae!AY32&gt;0,larvae!AY32,"")</f>
        <v/>
      </c>
      <c r="V26" s="111" t="str">
        <f>IF(larvae!AY33&gt;0,larvae!AY33,"")</f>
        <v/>
      </c>
    </row>
    <row r="27" spans="1:22" ht="25.5" x14ac:dyDescent="0.2">
      <c r="A27" s="63" t="str">
        <f>'larvae_stats (μm)'!A$2</f>
        <v>Echiniscus scabrocirrosus</v>
      </c>
      <c r="B27" s="78" t="str">
        <f>'larvae_stats (μm)'!B$2</f>
        <v>ZA.431</v>
      </c>
      <c r="C27" s="99">
        <f>larvae!AZ1</f>
        <v>26</v>
      </c>
      <c r="D27" s="101" t="str">
        <f>IF(larvae!BA3&gt;0,larvae!BA3,"")</f>
        <v/>
      </c>
      <c r="E27" s="111" t="str">
        <f>IF(larvae!BA6&gt;0,larvae!BA6,"")</f>
        <v/>
      </c>
      <c r="F27" s="111" t="str">
        <f>IF(larvae!BA7&gt;0,larvae!BA7,"")</f>
        <v/>
      </c>
      <c r="G27" s="111" t="str">
        <f>IF(larvae!BA8&gt;0,larvae!BA8,"")</f>
        <v/>
      </c>
      <c r="H27" s="111" t="str">
        <f>IF(larvae!BA9&gt;0,larvae!BA9,"")</f>
        <v/>
      </c>
      <c r="I27" s="111" t="str">
        <f>IF(larvae!BA10&gt;0,larvae!BA10,"")</f>
        <v/>
      </c>
      <c r="J27" s="111" t="str">
        <f>IF(larvae!BA13&gt;0,larvae!BA13,"")</f>
        <v/>
      </c>
      <c r="K27" s="111" t="str">
        <f>IF(larvae!BA14&gt;0,larvae!BA14,"")</f>
        <v/>
      </c>
      <c r="L27" s="111" t="str">
        <f>IF(larvae!BA15&gt;0,larvae!BA15,"")</f>
        <v/>
      </c>
      <c r="M27" s="111" t="str">
        <f>IF(larvae!BA16&gt;0,larvae!BA16,"")</f>
        <v/>
      </c>
      <c r="N27" s="111" t="str">
        <f>IF(larvae!BA17&gt;0,larvae!BA17,"")</f>
        <v/>
      </c>
      <c r="O27" s="111" t="str">
        <f>IF(larvae!BA20&gt;0,larvae!BA20,"")</f>
        <v/>
      </c>
      <c r="P27" s="111" t="str">
        <f>IF(larvae!BA21&gt;0,larvae!BA21,"")</f>
        <v/>
      </c>
      <c r="Q27" s="111" t="str">
        <f>IF(larvae!BA24&gt;0,larvae!BA24,"")</f>
        <v/>
      </c>
      <c r="R27" s="111" t="str">
        <f>IF(larvae!BA25&gt;0,larvae!BA25,"")</f>
        <v/>
      </c>
      <c r="S27" s="111" t="str">
        <f>IF(larvae!BA28&gt;0,larvae!BA28,"")</f>
        <v/>
      </c>
      <c r="T27" s="111" t="str">
        <f>IF(larvae!BA29&gt;0,larvae!BA29,"")</f>
        <v/>
      </c>
      <c r="U27" s="111" t="str">
        <f>IF(larvae!BA32&gt;0,larvae!BA32,"")</f>
        <v/>
      </c>
      <c r="V27" s="111" t="str">
        <f>IF(larvae!BA33&gt;0,larvae!BA33,"")</f>
        <v/>
      </c>
    </row>
    <row r="28" spans="1:22" ht="25.5" x14ac:dyDescent="0.2">
      <c r="A28" s="63" t="str">
        <f>'larvae_stats (μm)'!A$2</f>
        <v>Echiniscus scabrocirrosus</v>
      </c>
      <c r="B28" s="78" t="str">
        <f>'larvae_stats (μm)'!B$2</f>
        <v>ZA.431</v>
      </c>
      <c r="C28" s="99">
        <f>larvae!BB1</f>
        <v>27</v>
      </c>
      <c r="D28" s="101" t="str">
        <f>IF(larvae!BC3&gt;0,larvae!BC3,"")</f>
        <v/>
      </c>
      <c r="E28" s="111" t="str">
        <f>IF(larvae!BC6&gt;0,larvae!BC6,"")</f>
        <v/>
      </c>
      <c r="F28" s="111" t="str">
        <f>IF(larvae!BC7&gt;0,larvae!BC7,"")</f>
        <v/>
      </c>
      <c r="G28" s="111" t="str">
        <f>IF(larvae!BC8&gt;0,larvae!BC8,"")</f>
        <v/>
      </c>
      <c r="H28" s="111" t="str">
        <f>IF(larvae!BC9&gt;0,larvae!BC9,"")</f>
        <v/>
      </c>
      <c r="I28" s="111" t="str">
        <f>IF(larvae!BC10&gt;0,larvae!BC10,"")</f>
        <v/>
      </c>
      <c r="J28" s="111" t="str">
        <f>IF(larvae!BC13&gt;0,larvae!BC13,"")</f>
        <v/>
      </c>
      <c r="K28" s="111" t="str">
        <f>IF(larvae!BC14&gt;0,larvae!BC14,"")</f>
        <v/>
      </c>
      <c r="L28" s="111" t="str">
        <f>IF(larvae!BC15&gt;0,larvae!BC15,"")</f>
        <v/>
      </c>
      <c r="M28" s="111" t="str">
        <f>IF(larvae!BC16&gt;0,larvae!BC16,"")</f>
        <v/>
      </c>
      <c r="N28" s="111" t="str">
        <f>IF(larvae!BC17&gt;0,larvae!BC17,"")</f>
        <v/>
      </c>
      <c r="O28" s="111" t="str">
        <f>IF(larvae!BC20&gt;0,larvae!BC20,"")</f>
        <v/>
      </c>
      <c r="P28" s="111" t="str">
        <f>IF(larvae!BC21&gt;0,larvae!BC21,"")</f>
        <v/>
      </c>
      <c r="Q28" s="111" t="str">
        <f>IF(larvae!BC24&gt;0,larvae!BC24,"")</f>
        <v/>
      </c>
      <c r="R28" s="111" t="str">
        <f>IF(larvae!BC25&gt;0,larvae!BC25,"")</f>
        <v/>
      </c>
      <c r="S28" s="111" t="str">
        <f>IF(larvae!BC28&gt;0,larvae!BC28,"")</f>
        <v/>
      </c>
      <c r="T28" s="111" t="str">
        <f>IF(larvae!BC29&gt;0,larvae!BC29,"")</f>
        <v/>
      </c>
      <c r="U28" s="111" t="str">
        <f>IF(larvae!BC32&gt;0,larvae!BC32,"")</f>
        <v/>
      </c>
      <c r="V28" s="111" t="str">
        <f>IF(larvae!BC33&gt;0,larvae!BC33,"")</f>
        <v/>
      </c>
    </row>
    <row r="29" spans="1:22" ht="25.5" x14ac:dyDescent="0.2">
      <c r="A29" s="63" t="str">
        <f>'larvae_stats (μm)'!A$2</f>
        <v>Echiniscus scabrocirrosus</v>
      </c>
      <c r="B29" s="78" t="str">
        <f>'larvae_stats (μm)'!B$2</f>
        <v>ZA.431</v>
      </c>
      <c r="C29" s="99">
        <f>larvae!BD1</f>
        <v>28</v>
      </c>
      <c r="D29" s="101" t="str">
        <f>IF(larvae!BE3&gt;0,larvae!BE3,"")</f>
        <v/>
      </c>
      <c r="E29" s="111" t="str">
        <f>IF(larvae!BE6&gt;0,larvae!BE6,"")</f>
        <v/>
      </c>
      <c r="F29" s="111" t="str">
        <f>IF(larvae!BE7&gt;0,larvae!BE7,"")</f>
        <v/>
      </c>
      <c r="G29" s="111" t="str">
        <f>IF(larvae!BE8&gt;0,larvae!BE8,"")</f>
        <v/>
      </c>
      <c r="H29" s="111" t="str">
        <f>IF(larvae!BE9&gt;0,larvae!BE9,"")</f>
        <v/>
      </c>
      <c r="I29" s="111" t="str">
        <f>IF(larvae!BE10&gt;0,larvae!BE10,"")</f>
        <v/>
      </c>
      <c r="J29" s="111" t="str">
        <f>IF(larvae!BE13&gt;0,larvae!BE13,"")</f>
        <v/>
      </c>
      <c r="K29" s="111" t="str">
        <f>IF(larvae!BE14&gt;0,larvae!BE14,"")</f>
        <v/>
      </c>
      <c r="L29" s="111" t="str">
        <f>IF(larvae!BE15&gt;0,larvae!BE15,"")</f>
        <v/>
      </c>
      <c r="M29" s="111" t="str">
        <f>IF(larvae!BE16&gt;0,larvae!BE16,"")</f>
        <v/>
      </c>
      <c r="N29" s="111" t="str">
        <f>IF(larvae!BE17&gt;0,larvae!BE17,"")</f>
        <v/>
      </c>
      <c r="O29" s="111" t="str">
        <f>IF(larvae!BE20&gt;0,larvae!BE20,"")</f>
        <v/>
      </c>
      <c r="P29" s="111" t="str">
        <f>IF(larvae!BE21&gt;0,larvae!BE21,"")</f>
        <v/>
      </c>
      <c r="Q29" s="111" t="str">
        <f>IF(larvae!BE24&gt;0,larvae!BE24,"")</f>
        <v/>
      </c>
      <c r="R29" s="111" t="str">
        <f>IF(larvae!BE25&gt;0,larvae!BE25,"")</f>
        <v/>
      </c>
      <c r="S29" s="111" t="str">
        <f>IF(larvae!BE28&gt;0,larvae!BE28,"")</f>
        <v/>
      </c>
      <c r="T29" s="111" t="str">
        <f>IF(larvae!BE29&gt;0,larvae!BE29,"")</f>
        <v/>
      </c>
      <c r="U29" s="111" t="str">
        <f>IF(larvae!BE32&gt;0,larvae!BE32,"")</f>
        <v/>
      </c>
      <c r="V29" s="111" t="str">
        <f>IF(larvae!BE33&gt;0,larvae!BE33,"")</f>
        <v/>
      </c>
    </row>
    <row r="30" spans="1:22" ht="25.5" x14ac:dyDescent="0.2">
      <c r="A30" s="63" t="str">
        <f>'larvae_stats (μm)'!A$2</f>
        <v>Echiniscus scabrocirrosus</v>
      </c>
      <c r="B30" s="78" t="str">
        <f>'larvae_stats (μm)'!B$2</f>
        <v>ZA.431</v>
      </c>
      <c r="C30" s="99">
        <f>larvae!BF1</f>
        <v>29</v>
      </c>
      <c r="D30" s="101" t="str">
        <f>IF(larvae!BG3&gt;0,larvae!BG3,"")</f>
        <v/>
      </c>
      <c r="E30" s="111" t="str">
        <f>IF(larvae!BG6&gt;0,larvae!BG6,"")</f>
        <v/>
      </c>
      <c r="F30" s="111" t="str">
        <f>IF(larvae!BG7&gt;0,larvae!BG7,"")</f>
        <v/>
      </c>
      <c r="G30" s="111" t="str">
        <f>IF(larvae!BG8&gt;0,larvae!BG8,"")</f>
        <v/>
      </c>
      <c r="H30" s="111" t="str">
        <f>IF(larvae!BG9&gt;0,larvae!BG9,"")</f>
        <v/>
      </c>
      <c r="I30" s="111" t="str">
        <f>IF(larvae!BG10&gt;0,larvae!BG10,"")</f>
        <v/>
      </c>
      <c r="J30" s="111" t="str">
        <f>IF(larvae!BG13&gt;0,larvae!BG13,"")</f>
        <v/>
      </c>
      <c r="K30" s="111" t="str">
        <f>IF(larvae!BG14&gt;0,larvae!BG14,"")</f>
        <v/>
      </c>
      <c r="L30" s="111" t="str">
        <f>IF(larvae!BG15&gt;0,larvae!BG15,"")</f>
        <v/>
      </c>
      <c r="M30" s="111" t="str">
        <f>IF(larvae!BG16&gt;0,larvae!BG16,"")</f>
        <v/>
      </c>
      <c r="N30" s="111" t="str">
        <f>IF(larvae!BG17&gt;0,larvae!BG17,"")</f>
        <v/>
      </c>
      <c r="O30" s="111" t="str">
        <f>IF(larvae!BG20&gt;0,larvae!BG20,"")</f>
        <v/>
      </c>
      <c r="P30" s="111" t="str">
        <f>IF(larvae!BG21&gt;0,larvae!BG21,"")</f>
        <v/>
      </c>
      <c r="Q30" s="111" t="str">
        <f>IF(larvae!BG24&gt;0,larvae!BG24,"")</f>
        <v/>
      </c>
      <c r="R30" s="111" t="str">
        <f>IF(larvae!BG25&gt;0,larvae!BG25,"")</f>
        <v/>
      </c>
      <c r="S30" s="111" t="str">
        <f>IF(larvae!BG28&gt;0,larvae!BG28,"")</f>
        <v/>
      </c>
      <c r="T30" s="111" t="str">
        <f>IF(larvae!BG29&gt;0,larvae!BG29,"")</f>
        <v/>
      </c>
      <c r="U30" s="111" t="str">
        <f>IF(larvae!BG32&gt;0,larvae!BG32,"")</f>
        <v/>
      </c>
      <c r="V30" s="111" t="str">
        <f>IF(larvae!BG33&gt;0,larvae!BG33,"")</f>
        <v/>
      </c>
    </row>
    <row r="31" spans="1:22" ht="25.5" x14ac:dyDescent="0.2">
      <c r="A31" s="63" t="str">
        <f>'larvae_stats (μm)'!A$2</f>
        <v>Echiniscus scabrocirrosus</v>
      </c>
      <c r="B31" s="78" t="str">
        <f>'larvae_stats (μm)'!B$2</f>
        <v>ZA.431</v>
      </c>
      <c r="C31" s="99">
        <f>larvae!BH1</f>
        <v>30</v>
      </c>
      <c r="D31" s="101" t="str">
        <f>IF(larvae!BI3&gt;0,larvae!BI3,"")</f>
        <v/>
      </c>
      <c r="E31" s="111" t="str">
        <f>IF(larvae!BI6&gt;0,larvae!BI6,"")</f>
        <v/>
      </c>
      <c r="F31" s="111" t="str">
        <f>IF(larvae!BI7&gt;0,larvae!BI7,"")</f>
        <v/>
      </c>
      <c r="G31" s="111" t="str">
        <f>IF(larvae!BI8&gt;0,larvae!BI8,"")</f>
        <v/>
      </c>
      <c r="H31" s="111" t="str">
        <f>IF(larvae!BI9&gt;0,larvae!BI9,"")</f>
        <v/>
      </c>
      <c r="I31" s="111" t="str">
        <f>IF(larvae!BI10&gt;0,larvae!BI10,"")</f>
        <v/>
      </c>
      <c r="J31" s="111" t="str">
        <f>IF(larvae!BI13&gt;0,larvae!BI13,"")</f>
        <v/>
      </c>
      <c r="K31" s="111" t="str">
        <f>IF(larvae!BI14&gt;0,larvae!BI14,"")</f>
        <v/>
      </c>
      <c r="L31" s="111" t="str">
        <f>IF(larvae!BI15&gt;0,larvae!BI15,"")</f>
        <v/>
      </c>
      <c r="M31" s="111" t="str">
        <f>IF(larvae!BI16&gt;0,larvae!BI16,"")</f>
        <v/>
      </c>
      <c r="N31" s="111" t="str">
        <f>IF(larvae!BI17&gt;0,larvae!BI17,"")</f>
        <v/>
      </c>
      <c r="O31" s="111" t="str">
        <f>IF(larvae!BI20&gt;0,larvae!BI20,"")</f>
        <v/>
      </c>
      <c r="P31" s="111" t="str">
        <f>IF(larvae!BI21&gt;0,larvae!BI21,"")</f>
        <v/>
      </c>
      <c r="Q31" s="111" t="str">
        <f>IF(larvae!BI24&gt;0,larvae!BI24,"")</f>
        <v/>
      </c>
      <c r="R31" s="111" t="str">
        <f>IF(larvae!BI25&gt;0,larvae!BI25,"")</f>
        <v/>
      </c>
      <c r="S31" s="111" t="str">
        <f>IF(larvae!BI28&gt;0,larvae!BI28,"")</f>
        <v/>
      </c>
      <c r="T31" s="111" t="str">
        <f>IF(larvae!BI29&gt;0,larvae!BI29,"")</f>
        <v/>
      </c>
      <c r="U31" s="111" t="str">
        <f>IF(larvae!BI32&gt;0,larvae!BI32,"")</f>
        <v/>
      </c>
      <c r="V31" s="111" t="str">
        <f>IF(larvae!BI33&gt;0,larvae!BI33,"")</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13" customWidth="1"/>
    <col min="2" max="2" width="20.42578125" style="113" bestFit="1" customWidth="1"/>
    <col min="3" max="3" width="3.7109375" style="113" customWidth="1"/>
    <col min="4" max="4" width="55.85546875" style="113" customWidth="1"/>
    <col min="5" max="16384" width="8.85546875" style="113"/>
  </cols>
  <sheetData>
    <row r="2" spans="2:4" x14ac:dyDescent="0.3">
      <c r="B2" s="112" t="s">
        <v>49</v>
      </c>
      <c r="D2" s="114" t="s">
        <v>79</v>
      </c>
    </row>
    <row r="3" spans="2:4" x14ac:dyDescent="0.3">
      <c r="B3" s="112" t="s">
        <v>50</v>
      </c>
      <c r="D3" s="115" t="s">
        <v>80</v>
      </c>
    </row>
    <row r="4" spans="2:4" x14ac:dyDescent="0.3">
      <c r="B4" s="112" t="s">
        <v>65</v>
      </c>
      <c r="D4" s="115" t="s">
        <v>81</v>
      </c>
    </row>
    <row r="5" spans="2:4" x14ac:dyDescent="0.3">
      <c r="B5" s="116"/>
      <c r="D5" s="117"/>
    </row>
    <row r="6" spans="2:4" x14ac:dyDescent="0.3">
      <c r="B6" s="112" t="s">
        <v>66</v>
      </c>
      <c r="D6" s="115" t="s">
        <v>82</v>
      </c>
    </row>
    <row r="7" spans="2:4" x14ac:dyDescent="0.3">
      <c r="B7" s="112" t="s">
        <v>67</v>
      </c>
      <c r="D7" s="115" t="s">
        <v>83</v>
      </c>
    </row>
  </sheetData>
  <pageMargins left="0.7" right="0.7" top="0.75" bottom="0.75" header="0.3" footer="0.3"/>
  <pageSetup paperSize="9" orientation="portrait" horizontalDpi="4294967294"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5"/>
  <sheetViews>
    <sheetView zoomScaleNormal="100" workbookViewId="0">
      <pane xSplit="1" ySplit="2" topLeftCell="B3" activePane="bottomRight" state="frozen"/>
      <selection pane="topRight" activeCell="B1" sqref="B1"/>
      <selection pane="bottomLeft" activeCell="A3" sqref="A3"/>
      <selection pane="bottomRight" activeCell="W16" sqref="W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6" t="s">
        <v>9</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c r="BW1" s="125" t="s">
        <v>8</v>
      </c>
      <c r="BX1" s="125"/>
    </row>
    <row r="2" spans="1:76" ht="16.5" customHeight="1" x14ac:dyDescent="0.2">
      <c r="A2" s="7" t="s">
        <v>10</v>
      </c>
      <c r="B2" s="8" t="s">
        <v>13</v>
      </c>
      <c r="C2" s="9" t="s">
        <v>33</v>
      </c>
      <c r="D2" s="8" t="s">
        <v>13</v>
      </c>
      <c r="E2" s="9" t="s">
        <v>33</v>
      </c>
      <c r="F2" s="8" t="s">
        <v>13</v>
      </c>
      <c r="G2" s="9" t="s">
        <v>33</v>
      </c>
      <c r="H2" s="8" t="s">
        <v>13</v>
      </c>
      <c r="I2" s="9" t="s">
        <v>33</v>
      </c>
      <c r="J2" s="8" t="s">
        <v>13</v>
      </c>
      <c r="K2" s="9" t="s">
        <v>33</v>
      </c>
      <c r="L2" s="8" t="s">
        <v>13</v>
      </c>
      <c r="M2" s="9" t="s">
        <v>33</v>
      </c>
      <c r="N2" s="8" t="s">
        <v>13</v>
      </c>
      <c r="O2" s="9" t="s">
        <v>33</v>
      </c>
      <c r="P2" s="8" t="s">
        <v>13</v>
      </c>
      <c r="Q2" s="9" t="s">
        <v>33</v>
      </c>
      <c r="R2" s="8" t="s">
        <v>13</v>
      </c>
      <c r="S2" s="9" t="s">
        <v>33</v>
      </c>
      <c r="T2" s="8" t="s">
        <v>13</v>
      </c>
      <c r="U2" s="9" t="s">
        <v>33</v>
      </c>
      <c r="V2" s="8" t="s">
        <v>13</v>
      </c>
      <c r="W2" s="9" t="s">
        <v>33</v>
      </c>
      <c r="X2" s="8" t="s">
        <v>13</v>
      </c>
      <c r="Y2" s="9" t="s">
        <v>33</v>
      </c>
      <c r="Z2" s="8" t="s">
        <v>13</v>
      </c>
      <c r="AA2" s="9" t="s">
        <v>33</v>
      </c>
      <c r="AB2" s="8" t="s">
        <v>13</v>
      </c>
      <c r="AC2" s="9" t="s">
        <v>33</v>
      </c>
      <c r="AD2" s="8" t="s">
        <v>13</v>
      </c>
      <c r="AE2" s="9" t="s">
        <v>33</v>
      </c>
      <c r="AF2" s="8" t="s">
        <v>13</v>
      </c>
      <c r="AG2" s="9" t="s">
        <v>33</v>
      </c>
      <c r="AH2" s="8" t="s">
        <v>13</v>
      </c>
      <c r="AI2" s="9" t="s">
        <v>33</v>
      </c>
      <c r="AJ2" s="8" t="s">
        <v>13</v>
      </c>
      <c r="AK2" s="9" t="s">
        <v>33</v>
      </c>
      <c r="AL2" s="8" t="s">
        <v>13</v>
      </c>
      <c r="AM2" s="9" t="s">
        <v>33</v>
      </c>
      <c r="AN2" s="8" t="s">
        <v>13</v>
      </c>
      <c r="AO2" s="9" t="s">
        <v>33</v>
      </c>
      <c r="AP2" s="8" t="s">
        <v>13</v>
      </c>
      <c r="AQ2" s="9" t="s">
        <v>33</v>
      </c>
      <c r="AR2" s="8" t="s">
        <v>13</v>
      </c>
      <c r="AS2" s="9" t="s">
        <v>33</v>
      </c>
      <c r="AT2" s="8" t="s">
        <v>13</v>
      </c>
      <c r="AU2" s="9" t="s">
        <v>33</v>
      </c>
      <c r="AV2" s="8" t="s">
        <v>13</v>
      </c>
      <c r="AW2" s="9" t="s">
        <v>33</v>
      </c>
      <c r="AX2" s="8" t="s">
        <v>13</v>
      </c>
      <c r="AY2" s="9" t="s">
        <v>33</v>
      </c>
      <c r="AZ2" s="8" t="s">
        <v>13</v>
      </c>
      <c r="BA2" s="9" t="s">
        <v>33</v>
      </c>
      <c r="BB2" s="8" t="s">
        <v>13</v>
      </c>
      <c r="BC2" s="9" t="s">
        <v>33</v>
      </c>
      <c r="BD2" s="8" t="s">
        <v>13</v>
      </c>
      <c r="BE2" s="9" t="s">
        <v>33</v>
      </c>
      <c r="BF2" s="8" t="s">
        <v>13</v>
      </c>
      <c r="BG2" s="9" t="s">
        <v>33</v>
      </c>
      <c r="BH2" s="8" t="s">
        <v>13</v>
      </c>
      <c r="BI2" s="9" t="s">
        <v>33</v>
      </c>
      <c r="BK2" s="132"/>
      <c r="BL2" s="134"/>
      <c r="BM2" s="128" t="s">
        <v>13</v>
      </c>
      <c r="BN2" s="128"/>
      <c r="BO2" s="128"/>
      <c r="BP2" s="129" t="s">
        <v>33</v>
      </c>
      <c r="BQ2" s="129"/>
      <c r="BR2" s="130"/>
      <c r="BS2" s="59" t="s">
        <v>13</v>
      </c>
      <c r="BT2" s="60" t="s">
        <v>33</v>
      </c>
      <c r="BU2" s="59" t="s">
        <v>13</v>
      </c>
      <c r="BV2" s="61" t="s">
        <v>33</v>
      </c>
      <c r="BW2" s="59" t="s">
        <v>13</v>
      </c>
      <c r="BX2" s="62" t="s">
        <v>33</v>
      </c>
    </row>
    <row r="3" spans="1:76" ht="16.5" customHeight="1" x14ac:dyDescent="0.2">
      <c r="A3" s="10" t="s">
        <v>4</v>
      </c>
      <c r="B3" s="11">
        <v>387.3</v>
      </c>
      <c r="C3" s="1">
        <f>IF(AND((B3&gt;0),(B$4&gt;0)),(B3/B$4*100),"")</f>
        <v>567.88856304985336</v>
      </c>
      <c r="D3" s="11">
        <v>371.9</v>
      </c>
      <c r="E3" s="1">
        <f>IF(AND((D3&gt;0),(D$4&gt;0)),(D3/D$4*100),"")</f>
        <v>464.875</v>
      </c>
      <c r="F3" s="11">
        <v>355.6</v>
      </c>
      <c r="G3" s="1">
        <f>IF(AND((F3&gt;0),(F$4&gt;0)),(F3/F$4*100),"")</f>
        <v>558.24175824175825</v>
      </c>
      <c r="H3" s="11">
        <v>330.7</v>
      </c>
      <c r="I3" s="1">
        <f>IF(AND((H3&gt;0),(H$4&gt;0)),(H3/H$4*100),"")</f>
        <v>492.11309523809518</v>
      </c>
      <c r="J3" s="11">
        <v>315.2</v>
      </c>
      <c r="K3" s="1">
        <f>IF(AND((J3&gt;0),(J$4&gt;0)),(J3/J$4*100),"")</f>
        <v>514.1924959216966</v>
      </c>
      <c r="L3" s="11">
        <v>325.10000000000002</v>
      </c>
      <c r="M3" s="1">
        <f>IF(AND((L3&gt;0),(L$4&gt;0)),(L3/L$4*100),"")</f>
        <v>645.03968253968264</v>
      </c>
      <c r="N3" s="11">
        <v>309.10000000000002</v>
      </c>
      <c r="O3" s="1">
        <f>IF(AND((N3&gt;0),(N$4&gt;0)),(N3/N$4*100),"")</f>
        <v>597.872340425532</v>
      </c>
      <c r="P3" s="11">
        <v>231.3</v>
      </c>
      <c r="Q3" s="1">
        <f>IF(AND((P3&gt;0),(P$4&gt;0)),(P3/P$4*100),"")</f>
        <v>456.2130177514793</v>
      </c>
      <c r="R3" s="11">
        <v>284.5</v>
      </c>
      <c r="S3" s="1">
        <f>IF(AND((R3&gt;0),(R$4&gt;0)),(R3/R$4*100),"")</f>
        <v>478.15126050420167</v>
      </c>
      <c r="T3" s="11">
        <v>322.10000000000002</v>
      </c>
      <c r="U3" s="1">
        <f>IF(AND((T3&gt;0),(T$4&gt;0)),(T3/T$4*100),"")</f>
        <v>561.14982578397223</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231.3</v>
      </c>
      <c r="BN3" s="22" t="str">
        <f>IF(COUNT(BM3)&gt;0,"–","?")</f>
        <v>–</v>
      </c>
      <c r="BO3" s="23">
        <f>IF(SUM(B3,D3,F3,H3,J3,L3,N3,P3,R3,T3,V3,X3,Z3,AB3,AD3,AF3,AH3,AJ3,AL3,AN3,AP3,AR3,AT3,AV3,AX3,AZ3,BB3,BD3,BF3,BH3)&gt;0,MAX(B3,D3,F3,H3,J3,L3,N3,P3,R3,T3,V3,X3,Z3,AB3,AD3,AF3,AH3,AJ3,AL3,AN3,AP3,AR3,AT3,AV3,AX3,AZ3,BB3,BD3,BF3,BH3),"")</f>
        <v>387.3</v>
      </c>
      <c r="BP3" s="24">
        <f>IF(SUM(C3,E3,G3,I3,K3,M3,O3,Q3,S3,U3,W3,Y3,AA3,AC3,AE3,AG3,AI3,AK3,AM3,AO3,AQ3,AS3,AU3,AW3,AY3,BA3,BC3,BE3,BG3,BI3)&gt;0,MIN(C3,E3,G3,I3,K3,M3,O3,Q3,S3,U3,W3,Y3,AA3,AC3,AE3,AG3,AI3,AK3,AM3,AO3,AQ3,AS3,AU3,AW3,AY3,BA3,BC3,BE3,BG3,BI3),"")</f>
        <v>456.2130177514793</v>
      </c>
      <c r="BQ3" s="25" t="str">
        <f>IF(COUNT(BP3)&gt;0,"–","?")</f>
        <v>–</v>
      </c>
      <c r="BR3" s="26">
        <f>IF(SUM(C3,E3,G3,I3,K3,M3,O3,Q3,S3,U3,W3,Y3,AA3,AC3,AE3,AG3,AI3,AK3,AM3,AO3,AQ3,AS3,AU3,AW3,AY3,BA3,BC3,BE3,BG3,BI3)&gt;0,MAX(C3,E3,G3,I3,K3,M3,O3,Q3,S3,U3,W3,Y3,AA3,AC3,AE3,AG3,AI3,AK3,AM3,AO3,AQ3,AS3,AU3,AW3,AY3,BA3,BC3,BE3,BG3,BI3),"")</f>
        <v>645.03968253968264</v>
      </c>
      <c r="BS3" s="27">
        <f>IF(SUM(B3,D3,F3,H3,J3,L3,N3,P3,R3,T3,V3,X3,Z3,AB3,AD3,AF3,AH3,AJ3,AL3,AN3,AP3,AR3,AT3,AV3,AX3,AZ3,BB3,BD3,BF3,BH3)&gt;0,AVERAGE(B3,D3,F3,H3,J3,L3,N3,P3,R3,T3,V3,X3,Z3,AB3,AD3,AF3,AH3,AJ3,AL3,AN3,AP3,AR3,AT3,AV3,AX3,AZ3,BB3,BD3,BF3,BH3),"?")</f>
        <v>323.28000000000003</v>
      </c>
      <c r="BT3" s="28">
        <f>IF(SUM(C3,E3,G3,I3,K3,M3,O3,Q3,S3,U3,W3,Y3,AA3,AC3,AE3,AG3,AI3,AK3,AM3,AO3,AQ3,AS3,AU3,AW3,AY3,BA3,BC3,BE3,BG3,BI3)&gt;0,AVERAGE(C3,E3,G3,I3,K3,M3,O3,Q3,S3,U3,W3,Y3,AA3,AC3,AE3,AG3,AI3,AK3,AM3,AO3,AQ3,AS3,AU3,AW3,AY3,BA3,BC3,BE3,BG3,BI3),"?")</f>
        <v>533.57370394562724</v>
      </c>
      <c r="BU3" s="22">
        <f>IF(COUNT(B3,D3,F3,H3,J3,L3,N3,P3,R3,T3,V3,X3,Z3,AB3,AD3,AF3,AH3,AJ3,AL3,AN3,AP3,AR3,AT3,AV3,AX3,AZ3,BB3,BD3,BF3,BH3)&gt;1,STDEV(B3,D3,F3,H3,J3,L3,N3,P3,R3,T3,V3,X3,Z3,AB3,AD3,AF3,AH3,AJ3,AL3,AN3,AP3,AR3,AT3,AV3,AX3,AZ3,BB3,BD3,BF3,BH3),"?")</f>
        <v>44.468935474353344</v>
      </c>
      <c r="BV3" s="29">
        <f>IF(COUNT(C3,E3,G3,I3,K3,M3,O3,Q3,S3,U3,W3,Y3,AA3,AC3,AE3,AG3,AI3,AK3,AM3,AO3,AQ3,AS3,AU3,AW3,AY3,BA3,BC3,BE3,BG3,BI3)&gt;1,STDEV(C3,E3,G3,I3,K3,M3,O3,Q3,S3,U3,W3,Y3,AA3,AC3,AE3,AG3,AI3,AK3,AM3,AO3,AQ3,AS3,AU3,AW3,AY3,BA3,BC3,BE3,BG3,BI3),"?")</f>
        <v>62.339475828339651</v>
      </c>
      <c r="BW3" s="22">
        <f>IF(COUNT(B3)&gt;0,B3,"?")</f>
        <v>387.3</v>
      </c>
      <c r="BX3" s="25">
        <f>IF(COUNT(C3)&gt;0,C3,"?")</f>
        <v>567.88856304985336</v>
      </c>
    </row>
    <row r="4" spans="1:76" ht="16.5" customHeight="1" x14ac:dyDescent="0.2">
      <c r="A4" s="13" t="s">
        <v>25</v>
      </c>
      <c r="B4" s="14">
        <v>68.2</v>
      </c>
      <c r="C4" s="2" t="s">
        <v>3</v>
      </c>
      <c r="D4" s="14">
        <v>80</v>
      </c>
      <c r="E4" s="2" t="s">
        <v>3</v>
      </c>
      <c r="F4" s="14">
        <v>63.7</v>
      </c>
      <c r="G4" s="2" t="s">
        <v>3</v>
      </c>
      <c r="H4" s="14">
        <v>67.2</v>
      </c>
      <c r="I4" s="2" t="s">
        <v>3</v>
      </c>
      <c r="J4" s="14">
        <v>61.3</v>
      </c>
      <c r="K4" s="2" t="s">
        <v>3</v>
      </c>
      <c r="L4" s="14">
        <v>50.4</v>
      </c>
      <c r="M4" s="2" t="s">
        <v>3</v>
      </c>
      <c r="N4" s="14">
        <v>51.7</v>
      </c>
      <c r="O4" s="2" t="s">
        <v>3</v>
      </c>
      <c r="P4" s="14">
        <v>50.7</v>
      </c>
      <c r="Q4" s="2" t="s">
        <v>3</v>
      </c>
      <c r="R4" s="14">
        <v>59.5</v>
      </c>
      <c r="S4" s="2" t="s">
        <v>3</v>
      </c>
      <c r="T4" s="14">
        <v>57.4</v>
      </c>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4" si="16">COUNT(B4,D4,F4,H4,J4,L4,N4,P4,R4,T4,V4,X4,Z4,AB4,AD4,AF4,AH4,AJ4,AL4,AN4,AP4,AR4,AT4,AV4,AX4,AZ4,BB4,BD4,BF4,BH4)</f>
        <v>10</v>
      </c>
      <c r="BM4" s="31">
        <f t="shared" ref="BM4:BM34" si="17">IF(SUM(B4,D4,F4,H4,J4,L4,N4,P4,R4,T4,V4,X4,Z4,AB4,AD4,AF4,AH4,AJ4,AL4,AN4,AP4,AR4,AT4,AV4,AX4,AZ4,BB4,BD4,BF4,BH4)&gt;0,MIN(B4,D4,F4,H4,J4,L4,N4,P4,R4,T4,V4,X4,Z4,AB4,AD4,AF4,AH4,AJ4,AL4,AN4,AP4,AR4,AT4,AV4,AX4,AZ4,BB4,BD4,BF4,BH4),"")</f>
        <v>50.4</v>
      </c>
      <c r="BN4" s="32" t="str">
        <f t="shared" ref="BN4:BN34" si="18">IF(COUNT(BM4)&gt;0,"–","?")</f>
        <v>–</v>
      </c>
      <c r="BO4" s="33">
        <f t="shared" ref="BO4:BO34" si="19">IF(SUM(B4,D4,F4,H4,J4,L4,N4,P4,R4,T4,V4,X4,Z4,AB4,AD4,AF4,AH4,AJ4,AL4,AN4,AP4,AR4,AT4,AV4,AX4,AZ4,BB4,BD4,BF4,BH4)&gt;0,MAX(B4,D4,F4,H4,J4,L4,N4,P4,R4,T4,V4,X4,Z4,AB4,AD4,AF4,AH4,AJ4,AL4,AN4,AP4,AR4,AT4,AV4,AX4,AZ4,BB4,BD4,BF4,BH4),"")</f>
        <v>80</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S34" si="22">IF(SUM(B4,D4,F4,H4,J4,L4,N4,P4,R4,T4,V4,X4,Z4,AB4,AD4,AF4,AH4,AJ4,AL4,AN4,AP4,AR4,AT4,AV4,AX4,AZ4,BB4,BD4,BF4,BH4)&gt;0,AVERAGE(B4,D4,F4,H4,J4,L4,N4,P4,R4,T4,V4,X4,Z4,AB4,AD4,AF4,AH4,AJ4,AL4,AN4,AP4,AR4,AT4,AV4,AX4,AZ4,BB4,BD4,BF4,BH4),"?")</f>
        <v>61.009999999999991</v>
      </c>
      <c r="BT4" s="38" t="s">
        <v>3</v>
      </c>
      <c r="BU4" s="32">
        <f t="shared" ref="BU4:BU34" si="23">IF(COUNT(B4,D4,F4,H4,J4,L4,N4,P4,R4,T4,V4,X4,Z4,AB4,AD4,AF4,AH4,AJ4,AL4,AN4,AP4,AR4,AT4,AV4,AX4,AZ4,BB4,BD4,BF4,BH4)&gt;1,STDEV(B4,D4,F4,H4,J4,L4,N4,P4,R4,T4,V4,X4,Z4,AB4,AD4,AF4,AH4,AJ4,AL4,AN4,AP4,AR4,AT4,AV4,AX4,AZ4,BB4,BD4,BF4,BH4),"?")</f>
        <v>9.3023832071859456</v>
      </c>
      <c r="BV4" s="39" t="s">
        <v>3</v>
      </c>
      <c r="BW4" s="32">
        <f t="shared" ref="BW4:BW34" si="24">IF(COUNT(B4)&gt;0,B4,"?")</f>
        <v>68.2</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15.9</v>
      </c>
      <c r="C6" s="4">
        <f>IF(AND((B6&gt;0),(B$4&gt;0)),(B6/B$4*100),"")</f>
        <v>23.313782991202345</v>
      </c>
      <c r="D6" s="18">
        <v>15.7</v>
      </c>
      <c r="E6" s="4">
        <f>IF(AND((D6&gt;0),(D$4&gt;0)),(D6/D$4*100),"")</f>
        <v>19.624999999999996</v>
      </c>
      <c r="F6" s="18">
        <v>17.100000000000001</v>
      </c>
      <c r="G6" s="4">
        <f>IF(AND((F6&gt;0),(F$4&gt;0)),(F6/F$4*100),"")</f>
        <v>26.844583987441133</v>
      </c>
      <c r="H6" s="18"/>
      <c r="I6" s="4" t="str">
        <f>IF(AND((H6&gt;0),(H$4&gt;0)),(H6/H$4*100),"")</f>
        <v/>
      </c>
      <c r="J6" s="18">
        <v>13</v>
      </c>
      <c r="K6" s="4">
        <f>IF(AND((J6&gt;0),(J$4&gt;0)),(J6/J$4*100),"")</f>
        <v>21.207177814029365</v>
      </c>
      <c r="L6" s="18">
        <v>11.5</v>
      </c>
      <c r="M6" s="4">
        <f>IF(AND((L6&gt;0),(L$4&gt;0)),(L6/L$4*100),"")</f>
        <v>22.817460317460316</v>
      </c>
      <c r="N6" s="18">
        <v>11.1</v>
      </c>
      <c r="O6" s="4">
        <f>IF(AND((N6&gt;0),(N$4&gt;0)),(N6/N$4*100),"")</f>
        <v>21.470019342359766</v>
      </c>
      <c r="P6" s="18">
        <v>14.9</v>
      </c>
      <c r="Q6" s="4">
        <f>IF(AND((P6&gt;0),(P$4&gt;0)),(P6/P$4*100),"")</f>
        <v>29.388560157790927</v>
      </c>
      <c r="R6" s="18">
        <v>17.3</v>
      </c>
      <c r="S6" s="4">
        <f>IF(AND((R6&gt;0),(R$4&gt;0)),(R6/R$4*100),"")</f>
        <v>29.075630252100844</v>
      </c>
      <c r="T6" s="18">
        <v>15.2</v>
      </c>
      <c r="U6" s="4">
        <f>IF(AND((T6&gt;0),(T$4&gt;0)),(T6/T$4*100),"")</f>
        <v>26.480836236933797</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19</v>
      </c>
      <c r="BL6" s="30">
        <f t="shared" si="16"/>
        <v>9</v>
      </c>
      <c r="BM6" s="31">
        <f t="shared" si="17"/>
        <v>11.1</v>
      </c>
      <c r="BN6" s="32" t="str">
        <f t="shared" si="18"/>
        <v>–</v>
      </c>
      <c r="BO6" s="33">
        <f t="shared" si="19"/>
        <v>17.3</v>
      </c>
      <c r="BP6" s="34">
        <f t="shared" si="20"/>
        <v>19.624999999999996</v>
      </c>
      <c r="BQ6" s="35" t="str">
        <f t="shared" ref="BQ6:BQ33" si="41">IF(COUNT(BP6)&gt;0,"–","?")</f>
        <v>–</v>
      </c>
      <c r="BR6" s="36">
        <f t="shared" si="21"/>
        <v>29.388560157790927</v>
      </c>
      <c r="BS6" s="37">
        <f t="shared" si="22"/>
        <v>14.633333333333333</v>
      </c>
      <c r="BT6" s="38">
        <f t="shared" ref="BT6:BT33" si="42">IF(SUM(C6,E6,G6,I6,K6,M6,O6,Q6,S6,U6,W6,Y6,AA6,AC6,AE6,AG6,AI6,AK6,AM6,AO6,AQ6,AS6,AU6,AW6,AY6,BA6,BC6,BE6,BG6,BI6)&gt;0,AVERAGE(C6,E6,G6,I6,K6,M6,O6,Q6,S6,U6,W6,Y6,AA6,AC6,AE6,AG6,AI6,AK6,AM6,AO6,AQ6,AS6,AU6,AW6,AY6,BA6,BC6,BE6,BG6,BI6),"?")</f>
        <v>24.469227899924274</v>
      </c>
      <c r="BU6" s="32">
        <f t="shared" si="23"/>
        <v>2.2721135535003638</v>
      </c>
      <c r="BV6" s="39">
        <f t="shared" ref="BV6:BV33" si="43">IF(COUNT(C6,E6,G6,I6,K6,M6,O6,Q6,S6,U6,W6,Y6,AA6,AC6,AE6,AG6,AI6,AK6,AM6,AO6,AQ6,AS6,AU6,AW6,AY6,BA6,BC6,BE6,BG6,BI6)&gt;1,STDEV(C6,E6,G6,I6,K6,M6,O6,Q6,S6,U6,W6,Y6,AA6,AC6,AE6,AG6,AI6,AK6,AM6,AO6,AQ6,AS6,AU6,AW6,AY6,BA6,BC6,BE6,BG6,BI6),"?")</f>
        <v>3.5755036865818886</v>
      </c>
      <c r="BW6" s="32">
        <f t="shared" si="24"/>
        <v>15.9</v>
      </c>
      <c r="BX6" s="35">
        <f t="shared" ref="BX6:BX33" si="44">IF(COUNT(C6)&gt;0,C6,"?")</f>
        <v>23.313782991202345</v>
      </c>
    </row>
    <row r="7" spans="1:76" ht="16.5" customHeight="1" x14ac:dyDescent="0.2">
      <c r="A7" s="10" t="s">
        <v>20</v>
      </c>
      <c r="B7" s="19">
        <v>9.1</v>
      </c>
      <c r="C7" s="4">
        <f>IF(AND((B7&gt;0),(B$4&gt;0)),(B7/B$4*100),"")</f>
        <v>13.343108504398826</v>
      </c>
      <c r="D7" s="19">
        <v>7.1</v>
      </c>
      <c r="E7" s="4">
        <f>IF(AND((D7&gt;0),(D$4&gt;0)),(D7/D$4*100),"")</f>
        <v>8.875</v>
      </c>
      <c r="F7" s="19">
        <v>8.6999999999999993</v>
      </c>
      <c r="G7" s="4">
        <f>IF(AND((F7&gt;0),(F$4&gt;0)),(F7/F$4*100),"")</f>
        <v>13.657770800627942</v>
      </c>
      <c r="H7" s="19">
        <v>8.6</v>
      </c>
      <c r="I7" s="4">
        <f>IF(AND((H7&gt;0),(H$4&gt;0)),(H7/H$4*100),"")</f>
        <v>12.797619047619047</v>
      </c>
      <c r="J7" s="19">
        <v>10.8</v>
      </c>
      <c r="K7" s="4">
        <f>IF(AND((J7&gt;0),(J$4&gt;0)),(J7/J$4*100),"")</f>
        <v>17.618270799347474</v>
      </c>
      <c r="L7" s="19">
        <v>7.6</v>
      </c>
      <c r="M7" s="4">
        <f>IF(AND((L7&gt;0),(L$4&gt;0)),(L7/L$4*100),"")</f>
        <v>15.079365079365079</v>
      </c>
      <c r="N7" s="19">
        <v>7.8</v>
      </c>
      <c r="O7" s="4">
        <f>IF(AND((N7&gt;0),(N$4&gt;0)),(N7/N$4*100),"")</f>
        <v>15.087040618955511</v>
      </c>
      <c r="P7" s="19">
        <v>6.8</v>
      </c>
      <c r="Q7" s="4">
        <f>IF(AND((P7&gt;0),(P$4&gt;0)),(P7/P$4*100),"")</f>
        <v>13.412228796844181</v>
      </c>
      <c r="R7" s="19">
        <v>9</v>
      </c>
      <c r="S7" s="4">
        <f>IF(AND((R7&gt;0),(R$4&gt;0)),(R7/R$4*100),"")</f>
        <v>15.126050420168067</v>
      </c>
      <c r="T7" s="19">
        <v>7.8</v>
      </c>
      <c r="U7" s="4">
        <f>IF(AND((T7&gt;0),(T$4&gt;0)),(T7/T$4*100),"")</f>
        <v>13.588850174216027</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20</v>
      </c>
      <c r="BL7" s="30">
        <f t="shared" si="16"/>
        <v>10</v>
      </c>
      <c r="BM7" s="31">
        <f t="shared" si="17"/>
        <v>6.8</v>
      </c>
      <c r="BN7" s="32" t="str">
        <f t="shared" si="18"/>
        <v>–</v>
      </c>
      <c r="BO7" s="33">
        <f t="shared" si="19"/>
        <v>10.8</v>
      </c>
      <c r="BP7" s="34">
        <f t="shared" si="20"/>
        <v>8.875</v>
      </c>
      <c r="BQ7" s="35" t="str">
        <f t="shared" si="41"/>
        <v>–</v>
      </c>
      <c r="BR7" s="36">
        <f t="shared" si="21"/>
        <v>17.618270799347474</v>
      </c>
      <c r="BS7" s="37">
        <f t="shared" si="22"/>
        <v>8.33</v>
      </c>
      <c r="BT7" s="38">
        <f t="shared" si="42"/>
        <v>13.858530424154216</v>
      </c>
      <c r="BU7" s="32">
        <f t="shared" si="23"/>
        <v>1.1690927156465374</v>
      </c>
      <c r="BV7" s="39">
        <f t="shared" si="43"/>
        <v>2.2430364930436286</v>
      </c>
      <c r="BW7" s="32">
        <f t="shared" si="24"/>
        <v>9.1</v>
      </c>
      <c r="BX7" s="35">
        <f t="shared" si="44"/>
        <v>13.343108504398826</v>
      </c>
    </row>
    <row r="8" spans="1:76" ht="16.5" customHeight="1" x14ac:dyDescent="0.2">
      <c r="A8" s="10" t="s">
        <v>21</v>
      </c>
      <c r="B8" s="19">
        <v>20.2</v>
      </c>
      <c r="C8" s="4">
        <f>IF(AND((B8&gt;0),(B$4&gt;0)),(B8/B$4*100),"")</f>
        <v>29.618768328445743</v>
      </c>
      <c r="D8" s="19">
        <v>23.6</v>
      </c>
      <c r="E8" s="4">
        <f>IF(AND((D8&gt;0),(D$4&gt;0)),(D8/D$4*100),"")</f>
        <v>29.500000000000004</v>
      </c>
      <c r="F8" s="19">
        <v>23.1</v>
      </c>
      <c r="G8" s="4">
        <f>IF(AND((F8&gt;0),(F$4&gt;0)),(F8/F$4*100),"")</f>
        <v>36.263736263736263</v>
      </c>
      <c r="H8" s="19">
        <v>18.899999999999999</v>
      </c>
      <c r="I8" s="4">
        <f>IF(AND((H8&gt;0),(H$4&gt;0)),(H8/H$4*100),"")</f>
        <v>28.124999999999993</v>
      </c>
      <c r="J8" s="19">
        <v>20.100000000000001</v>
      </c>
      <c r="K8" s="4">
        <f>IF(AND((J8&gt;0),(J$4&gt;0)),(J8/J$4*100),"")</f>
        <v>32.78955954323002</v>
      </c>
      <c r="L8" s="19">
        <v>14.5</v>
      </c>
      <c r="M8" s="4">
        <f>IF(AND((L8&gt;0),(L$4&gt;0)),(L8/L$4*100),"")</f>
        <v>28.769841269841272</v>
      </c>
      <c r="N8" s="19">
        <v>17.899999999999999</v>
      </c>
      <c r="O8" s="4">
        <f>IF(AND((N8&gt;0),(N$4&gt;0)),(N8/N$4*100),"")</f>
        <v>34.622823984526107</v>
      </c>
      <c r="P8" s="19">
        <v>18.399999999999999</v>
      </c>
      <c r="Q8" s="4">
        <f>IF(AND((P8&gt;0),(P$4&gt;0)),(P8/P$4*100),"")</f>
        <v>36.291913214990132</v>
      </c>
      <c r="R8" s="19">
        <v>18.8</v>
      </c>
      <c r="S8" s="4">
        <f>IF(AND((R8&gt;0),(R$4&gt;0)),(R8/R$4*100),"")</f>
        <v>31.596638655462183</v>
      </c>
      <c r="T8" s="19">
        <v>18.2</v>
      </c>
      <c r="U8" s="4">
        <f>IF(AND((T8&gt;0),(T$4&gt;0)),(T8/T$4*100),"")</f>
        <v>31.707317073170731</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21</v>
      </c>
      <c r="BL8" s="30">
        <f t="shared" si="16"/>
        <v>10</v>
      </c>
      <c r="BM8" s="31">
        <f t="shared" si="17"/>
        <v>14.5</v>
      </c>
      <c r="BN8" s="32" t="str">
        <f t="shared" si="18"/>
        <v>–</v>
      </c>
      <c r="BO8" s="33">
        <f t="shared" si="19"/>
        <v>23.6</v>
      </c>
      <c r="BP8" s="34">
        <f t="shared" si="20"/>
        <v>28.124999999999993</v>
      </c>
      <c r="BQ8" s="35" t="str">
        <f t="shared" si="41"/>
        <v>–</v>
      </c>
      <c r="BR8" s="36">
        <f t="shared" si="21"/>
        <v>36.291913214990132</v>
      </c>
      <c r="BS8" s="37">
        <f t="shared" si="22"/>
        <v>19.37</v>
      </c>
      <c r="BT8" s="38">
        <f t="shared" si="42"/>
        <v>31.928559833340245</v>
      </c>
      <c r="BU8" s="32">
        <f t="shared" si="23"/>
        <v>2.6196055682742068</v>
      </c>
      <c r="BV8" s="39">
        <f t="shared" si="43"/>
        <v>3.012376641812764</v>
      </c>
      <c r="BW8" s="32">
        <f t="shared" si="24"/>
        <v>20.2</v>
      </c>
      <c r="BX8" s="35">
        <f t="shared" si="44"/>
        <v>29.618768328445743</v>
      </c>
    </row>
    <row r="9" spans="1:76" ht="16.5" customHeight="1" x14ac:dyDescent="0.2">
      <c r="A9" s="10" t="s">
        <v>23</v>
      </c>
      <c r="B9" s="19">
        <v>7</v>
      </c>
      <c r="C9" s="4">
        <f>IF(AND((B9&gt;0),(B$4&gt;0)),(B9/B$4*100),"")</f>
        <v>10.263929618768328</v>
      </c>
      <c r="D9" s="19">
        <v>9.8000000000000007</v>
      </c>
      <c r="E9" s="4">
        <f>IF(AND((D9&gt;0),(D$4&gt;0)),(D9/D$4*100),"")</f>
        <v>12.250000000000002</v>
      </c>
      <c r="F9" s="19">
        <v>6.8</v>
      </c>
      <c r="G9" s="4">
        <f>IF(AND((F9&gt;0),(F$4&gt;0)),(F9/F$4*100),"")</f>
        <v>10.675039246467817</v>
      </c>
      <c r="H9" s="19">
        <v>7.9</v>
      </c>
      <c r="I9" s="4">
        <f>IF(AND((H9&gt;0),(H$4&gt;0)),(H9/H$4*100),"")</f>
        <v>11.755952380952381</v>
      </c>
      <c r="J9" s="19">
        <v>7.5</v>
      </c>
      <c r="K9" s="4">
        <f>IF(AND((J9&gt;0),(J$4&gt;0)),(J9/J$4*100),"")</f>
        <v>12.234910277324634</v>
      </c>
      <c r="L9" s="19">
        <v>7.6</v>
      </c>
      <c r="M9" s="4">
        <f>IF(AND((L9&gt;0),(L$4&gt;0)),(L9/L$4*100),"")</f>
        <v>15.079365079365079</v>
      </c>
      <c r="N9" s="19">
        <v>6</v>
      </c>
      <c r="O9" s="4">
        <f>IF(AND((N9&gt;0),(N$4&gt;0)),(N9/N$4*100),"")</f>
        <v>11.605415860735009</v>
      </c>
      <c r="P9" s="19">
        <v>7</v>
      </c>
      <c r="Q9" s="4">
        <f>IF(AND((P9&gt;0),(P$4&gt;0)),(P9/P$4*100),"")</f>
        <v>13.80670611439842</v>
      </c>
      <c r="R9" s="19">
        <v>6.8</v>
      </c>
      <c r="S9" s="4">
        <f>IF(AND((R9&gt;0),(R$4&gt;0)),(R9/R$4*100),"")</f>
        <v>11.428571428571429</v>
      </c>
      <c r="T9" s="19">
        <v>7.2</v>
      </c>
      <c r="U9" s="4">
        <f>IF(AND((T9&gt;0),(T$4&gt;0)),(T9/T$4*100),"")</f>
        <v>12.543554006968641</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23</v>
      </c>
      <c r="BL9" s="30">
        <f t="shared" si="16"/>
        <v>10</v>
      </c>
      <c r="BM9" s="31">
        <f t="shared" si="17"/>
        <v>6</v>
      </c>
      <c r="BN9" s="32" t="str">
        <f t="shared" si="18"/>
        <v>–</v>
      </c>
      <c r="BO9" s="33">
        <f t="shared" si="19"/>
        <v>9.8000000000000007</v>
      </c>
      <c r="BP9" s="34">
        <f t="shared" si="20"/>
        <v>10.263929618768328</v>
      </c>
      <c r="BQ9" s="35" t="str">
        <f t="shared" si="41"/>
        <v>–</v>
      </c>
      <c r="BR9" s="36">
        <f t="shared" si="21"/>
        <v>15.079365079365079</v>
      </c>
      <c r="BS9" s="37">
        <f t="shared" si="22"/>
        <v>7.3600000000000012</v>
      </c>
      <c r="BT9" s="38">
        <f t="shared" si="42"/>
        <v>12.164344401355175</v>
      </c>
      <c r="BU9" s="32">
        <f t="shared" si="23"/>
        <v>1.0046558282980931</v>
      </c>
      <c r="BV9" s="39">
        <f t="shared" si="43"/>
        <v>1.4220863824634502</v>
      </c>
      <c r="BW9" s="32">
        <f t="shared" si="24"/>
        <v>7</v>
      </c>
      <c r="BX9" s="35">
        <f t="shared" si="44"/>
        <v>10.263929618768328</v>
      </c>
    </row>
    <row r="10" spans="1:76" ht="16.5" customHeight="1" x14ac:dyDescent="0.2">
      <c r="A10" s="10" t="s">
        <v>22</v>
      </c>
      <c r="B10" s="19">
        <v>41.6</v>
      </c>
      <c r="C10" s="4">
        <f>IF(AND((B10&gt;0),(B$4&gt;0)),(B10/B$4*100),"")</f>
        <v>60.997067448680355</v>
      </c>
      <c r="D10" s="19">
        <v>42.2</v>
      </c>
      <c r="E10" s="4">
        <f>IF(AND((D10&gt;0),(D$4&gt;0)),(D10/D$4*100),"")</f>
        <v>52.750000000000007</v>
      </c>
      <c r="F10" s="19">
        <v>53</v>
      </c>
      <c r="G10" s="4">
        <f>IF(AND((F10&gt;0),(F$4&gt;0)),(F10/F$4*100),"")</f>
        <v>83.202511773940344</v>
      </c>
      <c r="H10" s="19">
        <v>52.4</v>
      </c>
      <c r="I10" s="4">
        <f>IF(AND((H10&gt;0),(H$4&gt;0)),(H10/H$4*100),"")</f>
        <v>77.976190476190467</v>
      </c>
      <c r="J10" s="19">
        <v>47.5</v>
      </c>
      <c r="K10" s="4">
        <f>IF(AND((J10&gt;0),(J$4&gt;0)),(J10/J$4*100),"")</f>
        <v>77.487765089722686</v>
      </c>
      <c r="L10" s="19">
        <v>38.1</v>
      </c>
      <c r="M10" s="4">
        <f>IF(AND((L10&gt;0),(L$4&gt;0)),(L10/L$4*100),"")</f>
        <v>75.595238095238102</v>
      </c>
      <c r="N10" s="19">
        <v>43.9</v>
      </c>
      <c r="O10" s="4">
        <f>IF(AND((N10&gt;0),(N$4&gt;0)),(N10/N$4*100),"")</f>
        <v>84.912959381044487</v>
      </c>
      <c r="P10" s="19">
        <v>43.7</v>
      </c>
      <c r="Q10" s="4">
        <f>IF(AND((P10&gt;0),(P$4&gt;0)),(P10/P$4*100),"")</f>
        <v>86.193293885601577</v>
      </c>
      <c r="R10" s="19">
        <v>46</v>
      </c>
      <c r="S10" s="4">
        <f>IF(AND((R10&gt;0),(R$4&gt;0)),(R10/R$4*100),"")</f>
        <v>77.310924369747909</v>
      </c>
      <c r="T10" s="19">
        <v>44.1</v>
      </c>
      <c r="U10" s="4">
        <f>IF(AND((T10&gt;0),(T$4&gt;0)),(T10/T$4*100),"")</f>
        <v>76.829268292682926</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22</v>
      </c>
      <c r="BL10" s="30">
        <f t="shared" si="16"/>
        <v>10</v>
      </c>
      <c r="BM10" s="31">
        <f t="shared" si="17"/>
        <v>38.1</v>
      </c>
      <c r="BN10" s="32" t="str">
        <f t="shared" si="18"/>
        <v>–</v>
      </c>
      <c r="BO10" s="33">
        <f t="shared" si="19"/>
        <v>53</v>
      </c>
      <c r="BP10" s="34">
        <f t="shared" si="20"/>
        <v>52.750000000000007</v>
      </c>
      <c r="BQ10" s="35" t="str">
        <f t="shared" si="41"/>
        <v>–</v>
      </c>
      <c r="BR10" s="36">
        <f t="shared" si="21"/>
        <v>86.193293885601577</v>
      </c>
      <c r="BS10" s="37">
        <f t="shared" si="22"/>
        <v>45.25</v>
      </c>
      <c r="BT10" s="38">
        <f t="shared" si="42"/>
        <v>75.325521881284899</v>
      </c>
      <c r="BU10" s="32">
        <f t="shared" si="23"/>
        <v>4.6679164993007785</v>
      </c>
      <c r="BV10" s="39">
        <f t="shared" si="43"/>
        <v>10.567299420579937</v>
      </c>
      <c r="BW10" s="32">
        <f t="shared" si="24"/>
        <v>41.6</v>
      </c>
      <c r="BX10" s="35">
        <f t="shared" si="44"/>
        <v>60.997067448680355</v>
      </c>
    </row>
    <row r="11" spans="1:76" ht="16.5" customHeight="1" x14ac:dyDescent="0.2">
      <c r="A11" s="10" t="s">
        <v>32</v>
      </c>
      <c r="B11" s="68">
        <f>IF(AND((B10&gt;0),(B3&gt;0)),(B10/B3),"")</f>
        <v>0.10741027627162407</v>
      </c>
      <c r="C11" s="4" t="s">
        <v>3</v>
      </c>
      <c r="D11" s="68">
        <f>IF(AND((D10&gt;0),(D3&gt;0)),(D10/D3),"")</f>
        <v>0.11347136326969617</v>
      </c>
      <c r="E11" s="4" t="s">
        <v>3</v>
      </c>
      <c r="F11" s="68">
        <f>IF(AND((F10&gt;0),(F3&gt;0)),(F10/F3),"")</f>
        <v>0.14904386951631046</v>
      </c>
      <c r="G11" s="4" t="s">
        <v>3</v>
      </c>
      <c r="H11" s="68">
        <f>IF(AND((H10&gt;0),(H3&gt;0)),(H10/H3),"")</f>
        <v>0.15845176897490174</v>
      </c>
      <c r="I11" s="4" t="s">
        <v>3</v>
      </c>
      <c r="J11" s="68">
        <f>IF(AND((J10&gt;0),(J3&gt;0)),(J10/J3),"")</f>
        <v>0.15069796954314721</v>
      </c>
      <c r="K11" s="4" t="s">
        <v>3</v>
      </c>
      <c r="L11" s="68">
        <f>IF(AND((L10&gt;0),(L3&gt;0)),(L10/L3),"")</f>
        <v>0.11719470932020916</v>
      </c>
      <c r="M11" s="4" t="s">
        <v>3</v>
      </c>
      <c r="N11" s="68">
        <f>IF(AND((N10&gt;0),(N3&gt;0)),(N10/N3),"")</f>
        <v>0.14202523455192492</v>
      </c>
      <c r="O11" s="4" t="s">
        <v>3</v>
      </c>
      <c r="P11" s="68">
        <f>IF(AND((P10&gt;0),(P3&gt;0)),(P10/P3),"")</f>
        <v>0.18893212278426286</v>
      </c>
      <c r="Q11" s="4" t="s">
        <v>3</v>
      </c>
      <c r="R11" s="68">
        <f>IF(AND((R10&gt;0),(R3&gt;0)),(R10/R3),"")</f>
        <v>0.16168717047451669</v>
      </c>
      <c r="S11" s="4" t="s">
        <v>3</v>
      </c>
      <c r="T11" s="68">
        <f>IF(AND((T10&gt;0),(T3&gt;0)),(T10/T3),"")</f>
        <v>0.13691400186277553</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32</v>
      </c>
      <c r="BL11" s="30">
        <f t="shared" si="16"/>
        <v>10</v>
      </c>
      <c r="BM11" s="40">
        <f t="shared" si="17"/>
        <v>0.10741027627162407</v>
      </c>
      <c r="BN11" s="22" t="str">
        <f t="shared" si="18"/>
        <v>–</v>
      </c>
      <c r="BO11" s="41">
        <f t="shared" si="19"/>
        <v>0.18893212278426286</v>
      </c>
      <c r="BP11" s="24" t="str">
        <f t="shared" si="20"/>
        <v/>
      </c>
      <c r="BQ11" s="6" t="s">
        <v>3</v>
      </c>
      <c r="BR11" s="26" t="str">
        <f t="shared" si="21"/>
        <v/>
      </c>
      <c r="BS11" s="42">
        <f t="shared" si="22"/>
        <v>0.14258284865693688</v>
      </c>
      <c r="BT11" s="28" t="s">
        <v>3</v>
      </c>
      <c r="BU11" s="43">
        <f t="shared" si="23"/>
        <v>2.5020537652849908E-2</v>
      </c>
      <c r="BV11" s="29" t="s">
        <v>3</v>
      </c>
      <c r="BW11" s="43">
        <f t="shared" si="24"/>
        <v>0.10741027627162407</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59</v>
      </c>
      <c r="B13" s="19">
        <v>143.80000000000001</v>
      </c>
      <c r="C13" s="4">
        <f t="shared" ref="C13:C17" si="125">IF(AND((B13&gt;0),(B$4&gt;0)),(B13/B$4*100),"")</f>
        <v>210.85043988269794</v>
      </c>
      <c r="D13" s="19">
        <v>113.9</v>
      </c>
      <c r="E13" s="4">
        <f t="shared" ref="E13:E17" si="126">IF(AND((D13&gt;0),(D$4&gt;0)),(D13/D$4*100),"")</f>
        <v>142.375</v>
      </c>
      <c r="F13" s="19">
        <v>122.5</v>
      </c>
      <c r="G13" s="4">
        <f t="shared" ref="G13:G17" si="127">IF(AND((F13&gt;0),(F$4&gt;0)),(F13/F$4*100),"")</f>
        <v>192.30769230769229</v>
      </c>
      <c r="H13" s="19">
        <v>60.3</v>
      </c>
      <c r="I13" s="4">
        <f t="shared" ref="I13:I17" si="128">IF(AND((H13&gt;0),(H$4&gt;0)),(H13/H$4*100),"")</f>
        <v>89.732142857142847</v>
      </c>
      <c r="J13" s="19">
        <v>122.3</v>
      </c>
      <c r="K13" s="4">
        <f t="shared" ref="K13:K17" si="129">IF(AND((J13&gt;0),(J$4&gt;0)),(J13/J$4*100),"")</f>
        <v>199.51060358890703</v>
      </c>
      <c r="L13" s="19"/>
      <c r="M13" s="4" t="str">
        <f t="shared" ref="M13:M17" si="130">IF(AND((L13&gt;0),(L$4&gt;0)),(L13/L$4*100),"")</f>
        <v/>
      </c>
      <c r="N13" s="19">
        <v>151.1</v>
      </c>
      <c r="O13" s="4">
        <f t="shared" ref="O13:O17" si="131">IF(AND((N13&gt;0),(N$4&gt;0)),(N13/N$4*100),"")</f>
        <v>292.26305609284327</v>
      </c>
      <c r="P13" s="19">
        <v>96.7</v>
      </c>
      <c r="Q13" s="4">
        <f t="shared" ref="Q13:Q17" si="132">IF(AND((P13&gt;0),(P$4&gt;0)),(P13/P$4*100),"")</f>
        <v>190.72978303747533</v>
      </c>
      <c r="R13" s="19"/>
      <c r="S13" s="4" t="str">
        <f t="shared" ref="S13:S17" si="133">IF(AND((R13&gt;0),(R$4&gt;0)),(R13/R$4*100),"")</f>
        <v/>
      </c>
      <c r="T13" s="19">
        <v>120.4</v>
      </c>
      <c r="U13" s="4">
        <f t="shared" ref="U13:U17" si="134">IF(AND((T13&gt;0),(T$4&gt;0)),(T13/T$4*100),"")</f>
        <v>209.7560975609756</v>
      </c>
      <c r="V13" s="19"/>
      <c r="W13" s="4" t="str">
        <f t="shared" ref="W13:W17" si="135">IF(AND((V13&gt;0),(V$4&gt;0)),(V13/V$4*100),"")</f>
        <v/>
      </c>
      <c r="X13" s="19"/>
      <c r="Y13" s="4" t="str">
        <f t="shared" ref="Y13:Y17" si="136">IF(AND((X13&gt;0),(X$4&gt;0)),(X13/X$4*100),"")</f>
        <v/>
      </c>
      <c r="Z13" s="19"/>
      <c r="AA13" s="4" t="str">
        <f t="shared" ref="AA13:AA17" si="137">IF(AND((Z13&gt;0),(Z$4&gt;0)),(Z13/Z$4*100),"")</f>
        <v/>
      </c>
      <c r="AB13" s="19"/>
      <c r="AC13" s="4" t="str">
        <f t="shared" ref="AC13:AC17" si="138">IF(AND((AB13&gt;0),(AB$4&gt;0)),(AB13/AB$4*100),"")</f>
        <v/>
      </c>
      <c r="AD13" s="19"/>
      <c r="AE13" s="4" t="str">
        <f t="shared" ref="AE13:AE17" si="139">IF(AND((AD13&gt;0),(AD$4&gt;0)),(AD13/AD$4*100),"")</f>
        <v/>
      </c>
      <c r="AF13" s="19"/>
      <c r="AG13" s="4" t="str">
        <f t="shared" ref="AG13:AG17" si="140">IF(AND((AF13&gt;0),(AF$4&gt;0)),(AF13/AF$4*100),"")</f>
        <v/>
      </c>
      <c r="AH13" s="19"/>
      <c r="AI13" s="4" t="str">
        <f t="shared" ref="AI13:AI17" si="141">IF(AND((AH13&gt;0),(AH$4&gt;0)),(AH13/AH$4*100),"")</f>
        <v/>
      </c>
      <c r="AJ13" s="19"/>
      <c r="AK13" s="4" t="str">
        <f t="shared" ref="AK13:AK17" si="142">IF(AND((AJ13&gt;0),(AJ$4&gt;0)),(AJ13/AJ$4*100),"")</f>
        <v/>
      </c>
      <c r="AL13" s="19"/>
      <c r="AM13" s="4" t="str">
        <f t="shared" ref="AM13:AM17" si="143">IF(AND((AL13&gt;0),(AL$4&gt;0)),(AL13/AL$4*100),"")</f>
        <v/>
      </c>
      <c r="AN13" s="19"/>
      <c r="AO13" s="4" t="str">
        <f t="shared" ref="AO13:AO17" si="144">IF(AND((AN13&gt;0),(AN$4&gt;0)),(AN13/AN$4*100),"")</f>
        <v/>
      </c>
      <c r="AP13" s="19"/>
      <c r="AQ13" s="4" t="str">
        <f t="shared" ref="AQ13:AQ17" si="145">IF(AND((AP13&gt;0),(AP$4&gt;0)),(AP13/AP$4*100),"")</f>
        <v/>
      </c>
      <c r="AR13" s="19"/>
      <c r="AS13" s="4" t="str">
        <f t="shared" ref="AS13:AS17" si="146">IF(AND((AR13&gt;0),(AR$4&gt;0)),(AR13/AR$4*100),"")</f>
        <v/>
      </c>
      <c r="AT13" s="19"/>
      <c r="AU13" s="4" t="str">
        <f t="shared" ref="AU13:AU17" si="147">IF(AND((AT13&gt;0),(AT$4&gt;0)),(AT13/AT$4*100),"")</f>
        <v/>
      </c>
      <c r="AV13" s="19"/>
      <c r="AW13" s="4" t="str">
        <f t="shared" ref="AW13:AW17" si="148">IF(AND((AV13&gt;0),(AV$4&gt;0)),(AV13/AV$4*100),"")</f>
        <v/>
      </c>
      <c r="AX13" s="19"/>
      <c r="AY13" s="4" t="str">
        <f t="shared" ref="AY13:AY17" si="149">IF(AND((AX13&gt;0),(AX$4&gt;0)),(AX13/AX$4*100),"")</f>
        <v/>
      </c>
      <c r="AZ13" s="19"/>
      <c r="BA13" s="4" t="str">
        <f t="shared" ref="BA13:BA17" si="150">IF(AND((AZ13&gt;0),(AZ$4&gt;0)),(AZ13/AZ$4*100),"")</f>
        <v/>
      </c>
      <c r="BB13" s="19"/>
      <c r="BC13" s="4" t="str">
        <f t="shared" ref="BC13:BC17" si="151">IF(AND((BB13&gt;0),(BB$4&gt;0)),(BB13/BB$4*100),"")</f>
        <v/>
      </c>
      <c r="BD13" s="19"/>
      <c r="BE13" s="4" t="str">
        <f t="shared" ref="BE13:BE17" si="152">IF(AND((BD13&gt;0),(BD$4&gt;0)),(BD13/BD$4*100),"")</f>
        <v/>
      </c>
      <c r="BF13" s="19"/>
      <c r="BG13" s="4" t="str">
        <f t="shared" ref="BG13:BG17" si="153">IF(AND((BF13&gt;0),(BF$4&gt;0)),(BF13/BF$4*100),"")</f>
        <v/>
      </c>
      <c r="BH13" s="19"/>
      <c r="BI13" s="4" t="str">
        <f t="shared" ref="BI13:BI17" si="154">IF(AND((BH13&gt;0),(BH$4&gt;0)),(BH13/BH$4*100),"")</f>
        <v/>
      </c>
      <c r="BK13" s="57" t="s">
        <v>29</v>
      </c>
      <c r="BL13" s="30">
        <f t="shared" si="16"/>
        <v>8</v>
      </c>
      <c r="BM13" s="31">
        <f t="shared" si="17"/>
        <v>60.3</v>
      </c>
      <c r="BN13" s="32" t="str">
        <f t="shared" si="18"/>
        <v>–</v>
      </c>
      <c r="BO13" s="33">
        <f t="shared" si="19"/>
        <v>151.1</v>
      </c>
      <c r="BP13" s="34">
        <f t="shared" si="20"/>
        <v>89.732142857142847</v>
      </c>
      <c r="BQ13" s="35" t="str">
        <f t="shared" si="41"/>
        <v>–</v>
      </c>
      <c r="BR13" s="36">
        <f t="shared" si="21"/>
        <v>292.26305609284327</v>
      </c>
      <c r="BS13" s="37">
        <f t="shared" si="22"/>
        <v>116.37500000000001</v>
      </c>
      <c r="BT13" s="38">
        <f t="shared" si="42"/>
        <v>190.94060191596679</v>
      </c>
      <c r="BU13" s="32">
        <f t="shared" si="23"/>
        <v>28.244885757045758</v>
      </c>
      <c r="BV13" s="39">
        <f t="shared" si="43"/>
        <v>58.179270275574943</v>
      </c>
      <c r="BW13" s="32">
        <f t="shared" si="24"/>
        <v>143.80000000000001</v>
      </c>
      <c r="BX13" s="35">
        <f t="shared" si="44"/>
        <v>210.85043988269794</v>
      </c>
    </row>
    <row r="14" spans="1:76" ht="16.5" customHeight="1" x14ac:dyDescent="0.2">
      <c r="A14" s="10" t="s">
        <v>61</v>
      </c>
      <c r="B14" s="19">
        <v>75.2</v>
      </c>
      <c r="C14" s="4">
        <f t="shared" si="125"/>
        <v>110.26392961876832</v>
      </c>
      <c r="D14" s="19">
        <v>38.4</v>
      </c>
      <c r="E14" s="4">
        <f t="shared" si="126"/>
        <v>48</v>
      </c>
      <c r="F14" s="19">
        <v>74.3</v>
      </c>
      <c r="G14" s="4">
        <f t="shared" si="127"/>
        <v>116.64050235478807</v>
      </c>
      <c r="H14" s="19">
        <v>74</v>
      </c>
      <c r="I14" s="4">
        <f t="shared" si="128"/>
        <v>110.11904761904761</v>
      </c>
      <c r="J14" s="19">
        <v>69</v>
      </c>
      <c r="K14" s="4">
        <f t="shared" si="129"/>
        <v>112.56117455138663</v>
      </c>
      <c r="L14" s="19">
        <v>49.1</v>
      </c>
      <c r="M14" s="4">
        <f t="shared" si="130"/>
        <v>97.420634920634924</v>
      </c>
      <c r="N14" s="19">
        <v>70</v>
      </c>
      <c r="O14" s="4">
        <f t="shared" si="131"/>
        <v>135.39651837524178</v>
      </c>
      <c r="P14" s="19">
        <v>75.099999999999994</v>
      </c>
      <c r="Q14" s="4">
        <f t="shared" si="132"/>
        <v>148.12623274161734</v>
      </c>
      <c r="R14" s="19">
        <v>73.8</v>
      </c>
      <c r="S14" s="4">
        <f t="shared" si="133"/>
        <v>124.03361344537815</v>
      </c>
      <c r="T14" s="19">
        <v>77.900000000000006</v>
      </c>
      <c r="U14" s="4">
        <f t="shared" si="134"/>
        <v>135.71428571428572</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30</v>
      </c>
      <c r="BL14" s="30">
        <f t="shared" si="16"/>
        <v>10</v>
      </c>
      <c r="BM14" s="31">
        <f t="shared" si="17"/>
        <v>38.4</v>
      </c>
      <c r="BN14" s="32" t="str">
        <f t="shared" si="18"/>
        <v>–</v>
      </c>
      <c r="BO14" s="33">
        <f t="shared" si="19"/>
        <v>77.900000000000006</v>
      </c>
      <c r="BP14" s="34">
        <f t="shared" si="20"/>
        <v>48</v>
      </c>
      <c r="BQ14" s="35" t="str">
        <f t="shared" si="41"/>
        <v>–</v>
      </c>
      <c r="BR14" s="36">
        <f t="shared" si="21"/>
        <v>148.12623274161734</v>
      </c>
      <c r="BS14" s="37">
        <f t="shared" si="22"/>
        <v>67.679999999999993</v>
      </c>
      <c r="BT14" s="38">
        <f t="shared" si="42"/>
        <v>113.82759393411484</v>
      </c>
      <c r="BU14" s="32">
        <f t="shared" si="23"/>
        <v>13.110369093880598</v>
      </c>
      <c r="BV14" s="39">
        <f t="shared" si="43"/>
        <v>27.614881163611205</v>
      </c>
      <c r="BW14" s="32">
        <f t="shared" si="24"/>
        <v>75.2</v>
      </c>
      <c r="BX14" s="35">
        <f t="shared" si="44"/>
        <v>110.26392961876832</v>
      </c>
    </row>
    <row r="15" spans="1:76" ht="16.5" customHeight="1" x14ac:dyDescent="0.2">
      <c r="A15" s="10" t="s">
        <v>60</v>
      </c>
      <c r="B15" s="19">
        <v>120.3</v>
      </c>
      <c r="C15" s="4">
        <f t="shared" si="125"/>
        <v>176.39296187683286</v>
      </c>
      <c r="D15" s="19">
        <v>130.9</v>
      </c>
      <c r="E15" s="4">
        <f t="shared" si="126"/>
        <v>163.625</v>
      </c>
      <c r="F15" s="19"/>
      <c r="G15" s="4" t="str">
        <f t="shared" si="127"/>
        <v/>
      </c>
      <c r="H15" s="19"/>
      <c r="I15" s="4" t="str">
        <f t="shared" si="128"/>
        <v/>
      </c>
      <c r="J15" s="19">
        <v>114.8</v>
      </c>
      <c r="K15" s="4">
        <f t="shared" si="129"/>
        <v>187.27569331158239</v>
      </c>
      <c r="L15" s="19">
        <v>127.1</v>
      </c>
      <c r="M15" s="4">
        <f t="shared" si="130"/>
        <v>252.18253968253967</v>
      </c>
      <c r="N15" s="19">
        <v>176.4</v>
      </c>
      <c r="O15" s="4">
        <f t="shared" si="131"/>
        <v>341.19922630560927</v>
      </c>
      <c r="P15" s="19">
        <v>98.9</v>
      </c>
      <c r="Q15" s="4">
        <f t="shared" si="132"/>
        <v>195.069033530572</v>
      </c>
      <c r="R15" s="19"/>
      <c r="S15" s="4" t="str">
        <f t="shared" si="133"/>
        <v/>
      </c>
      <c r="T15" s="19">
        <v>120.4</v>
      </c>
      <c r="U15" s="4">
        <f t="shared" si="134"/>
        <v>209.7560975609756</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31</v>
      </c>
      <c r="BL15" s="30">
        <f t="shared" si="16"/>
        <v>7</v>
      </c>
      <c r="BM15" s="31">
        <f t="shared" si="17"/>
        <v>98.9</v>
      </c>
      <c r="BN15" s="32" t="str">
        <f t="shared" si="18"/>
        <v>–</v>
      </c>
      <c r="BO15" s="33">
        <f t="shared" si="19"/>
        <v>176.4</v>
      </c>
      <c r="BP15" s="34">
        <f t="shared" si="20"/>
        <v>163.625</v>
      </c>
      <c r="BQ15" s="35" t="str">
        <f t="shared" si="41"/>
        <v>–</v>
      </c>
      <c r="BR15" s="36">
        <f t="shared" si="21"/>
        <v>341.19922630560927</v>
      </c>
      <c r="BS15" s="37">
        <f t="shared" si="22"/>
        <v>126.97142857142856</v>
      </c>
      <c r="BT15" s="38">
        <f t="shared" si="42"/>
        <v>217.92865032401596</v>
      </c>
      <c r="BU15" s="32">
        <f t="shared" si="23"/>
        <v>24.091749229816898</v>
      </c>
      <c r="BV15" s="39">
        <f t="shared" si="43"/>
        <v>61.335172297424045</v>
      </c>
      <c r="BW15" s="32">
        <f t="shared" si="24"/>
        <v>120.3</v>
      </c>
      <c r="BX15" s="35">
        <f t="shared" si="44"/>
        <v>176.39296187683286</v>
      </c>
    </row>
    <row r="16" spans="1:76" ht="16.5" customHeight="1" x14ac:dyDescent="0.2">
      <c r="A16" s="10" t="s">
        <v>5</v>
      </c>
      <c r="B16" s="19">
        <v>2.9</v>
      </c>
      <c r="C16" s="4">
        <f t="shared" si="125"/>
        <v>4.2521994134897358</v>
      </c>
      <c r="D16" s="19">
        <v>5.7</v>
      </c>
      <c r="E16" s="4">
        <f t="shared" si="126"/>
        <v>7.1250000000000009</v>
      </c>
      <c r="F16" s="19">
        <v>3.9</v>
      </c>
      <c r="G16" s="4">
        <f t="shared" si="127"/>
        <v>6.1224489795918364</v>
      </c>
      <c r="H16" s="19">
        <v>2.8</v>
      </c>
      <c r="I16" s="4">
        <f t="shared" si="128"/>
        <v>4.1666666666666661</v>
      </c>
      <c r="J16" s="19"/>
      <c r="K16" s="4" t="str">
        <f t="shared" si="129"/>
        <v/>
      </c>
      <c r="L16" s="19">
        <v>2.9</v>
      </c>
      <c r="M16" s="4">
        <f t="shared" si="130"/>
        <v>5.753968253968254</v>
      </c>
      <c r="N16" s="19">
        <v>2.2999999999999998</v>
      </c>
      <c r="O16" s="4">
        <f t="shared" si="131"/>
        <v>4.4487427466150864</v>
      </c>
      <c r="P16" s="19">
        <v>2.2000000000000002</v>
      </c>
      <c r="Q16" s="4">
        <f t="shared" si="132"/>
        <v>4.3392504930966469</v>
      </c>
      <c r="R16" s="19">
        <v>3.6</v>
      </c>
      <c r="S16" s="4">
        <f t="shared" si="133"/>
        <v>6.0504201680672267</v>
      </c>
      <c r="T16" s="19">
        <v>2.1</v>
      </c>
      <c r="U16" s="4">
        <f t="shared" si="134"/>
        <v>3.6585365853658542</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5</v>
      </c>
      <c r="BL16" s="30">
        <f t="shared" si="16"/>
        <v>9</v>
      </c>
      <c r="BM16" s="31">
        <f t="shared" si="17"/>
        <v>2.1</v>
      </c>
      <c r="BN16" s="32" t="str">
        <f t="shared" si="18"/>
        <v>–</v>
      </c>
      <c r="BO16" s="33">
        <f t="shared" si="19"/>
        <v>5.7</v>
      </c>
      <c r="BP16" s="34">
        <f t="shared" si="20"/>
        <v>3.6585365853658542</v>
      </c>
      <c r="BQ16" s="35" t="str">
        <f t="shared" si="41"/>
        <v>–</v>
      </c>
      <c r="BR16" s="36">
        <f t="shared" si="21"/>
        <v>7.1250000000000009</v>
      </c>
      <c r="BS16" s="37">
        <f t="shared" si="22"/>
        <v>3.1555555555555559</v>
      </c>
      <c r="BT16" s="38">
        <f t="shared" si="42"/>
        <v>5.1019148118734785</v>
      </c>
      <c r="BU16" s="32">
        <f t="shared" si="23"/>
        <v>1.1314936048329112</v>
      </c>
      <c r="BV16" s="39">
        <f t="shared" si="43"/>
        <v>1.1804414658329196</v>
      </c>
      <c r="BW16" s="32">
        <f t="shared" si="24"/>
        <v>2.9</v>
      </c>
      <c r="BX16" s="35">
        <f t="shared" si="44"/>
        <v>4.2521994134897358</v>
      </c>
    </row>
    <row r="17" spans="1:76" ht="16.5" customHeight="1" x14ac:dyDescent="0.2">
      <c r="A17" s="10" t="s">
        <v>6</v>
      </c>
      <c r="B17" s="19">
        <v>4.7</v>
      </c>
      <c r="C17" s="4">
        <f t="shared" si="125"/>
        <v>6.8914956011730197</v>
      </c>
      <c r="D17" s="19">
        <v>4</v>
      </c>
      <c r="E17" s="4">
        <f t="shared" si="126"/>
        <v>5</v>
      </c>
      <c r="F17" s="19">
        <v>4.3</v>
      </c>
      <c r="G17" s="4">
        <f t="shared" si="127"/>
        <v>6.7503924646781783</v>
      </c>
      <c r="H17" s="19">
        <v>3.9</v>
      </c>
      <c r="I17" s="4">
        <f t="shared" si="128"/>
        <v>5.8035714285714279</v>
      </c>
      <c r="J17" s="19">
        <v>4.7</v>
      </c>
      <c r="K17" s="4">
        <f t="shared" si="129"/>
        <v>7.6672104404567705</v>
      </c>
      <c r="L17" s="19">
        <v>3.7</v>
      </c>
      <c r="M17" s="4">
        <f t="shared" si="130"/>
        <v>7.3412698412698418</v>
      </c>
      <c r="N17" s="19">
        <v>2.8</v>
      </c>
      <c r="O17" s="4">
        <f t="shared" si="131"/>
        <v>5.4158607350096704</v>
      </c>
      <c r="P17" s="19">
        <v>3.8</v>
      </c>
      <c r="Q17" s="4">
        <f t="shared" si="132"/>
        <v>7.4950690335305712</v>
      </c>
      <c r="R17" s="19">
        <v>4.5999999999999996</v>
      </c>
      <c r="S17" s="4">
        <f t="shared" si="133"/>
        <v>7.7310924369747891</v>
      </c>
      <c r="T17" s="19">
        <v>3.7</v>
      </c>
      <c r="U17" s="4">
        <f t="shared" si="134"/>
        <v>6.4459930313588849</v>
      </c>
      <c r="V17" s="19"/>
      <c r="W17" s="4" t="str">
        <f t="shared" si="135"/>
        <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6</v>
      </c>
      <c r="BL17" s="30">
        <f t="shared" si="16"/>
        <v>10</v>
      </c>
      <c r="BM17" s="31">
        <f t="shared" si="17"/>
        <v>2.8</v>
      </c>
      <c r="BN17" s="32" t="str">
        <f t="shared" si="18"/>
        <v>–</v>
      </c>
      <c r="BO17" s="33">
        <f t="shared" si="19"/>
        <v>4.7</v>
      </c>
      <c r="BP17" s="34">
        <f t="shared" si="20"/>
        <v>5</v>
      </c>
      <c r="BQ17" s="35" t="str">
        <f t="shared" si="41"/>
        <v>–</v>
      </c>
      <c r="BR17" s="36">
        <f t="shared" si="21"/>
        <v>7.7310924369747891</v>
      </c>
      <c r="BS17" s="37">
        <f t="shared" si="22"/>
        <v>4.0200000000000005</v>
      </c>
      <c r="BT17" s="38">
        <f t="shared" si="42"/>
        <v>6.6541955013023157</v>
      </c>
      <c r="BU17" s="32">
        <f t="shared" si="23"/>
        <v>0.58651513194460492</v>
      </c>
      <c r="BV17" s="39">
        <f t="shared" si="43"/>
        <v>0.96995740155911025</v>
      </c>
      <c r="BW17" s="32">
        <f t="shared" si="24"/>
        <v>4.7</v>
      </c>
      <c r="BX17" s="35">
        <f t="shared" si="44"/>
        <v>6.8914956011730197</v>
      </c>
    </row>
    <row r="18" spans="1:76" ht="16.5" customHeight="1" x14ac:dyDescent="0.2">
      <c r="A18" s="10" t="s">
        <v>7</v>
      </c>
      <c r="B18" s="19">
        <v>12</v>
      </c>
      <c r="C18" s="4" t="s">
        <v>3</v>
      </c>
      <c r="D18" s="19"/>
      <c r="E18" s="4" t="s">
        <v>3</v>
      </c>
      <c r="F18" s="19">
        <v>11</v>
      </c>
      <c r="G18" s="4" t="s">
        <v>3</v>
      </c>
      <c r="H18" s="19"/>
      <c r="I18" s="4" t="s">
        <v>3</v>
      </c>
      <c r="J18" s="19">
        <v>14</v>
      </c>
      <c r="K18" s="4" t="s">
        <v>3</v>
      </c>
      <c r="L18" s="19">
        <v>20</v>
      </c>
      <c r="M18" s="4" t="s">
        <v>3</v>
      </c>
      <c r="N18" s="19">
        <v>12</v>
      </c>
      <c r="O18" s="4" t="s">
        <v>3</v>
      </c>
      <c r="P18" s="19">
        <v>17</v>
      </c>
      <c r="Q18" s="4" t="s">
        <v>3</v>
      </c>
      <c r="R18" s="19">
        <v>18</v>
      </c>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7</v>
      </c>
      <c r="BM18" s="21">
        <f t="shared" si="17"/>
        <v>11</v>
      </c>
      <c r="BN18" s="22" t="str">
        <f t="shared" si="18"/>
        <v>–</v>
      </c>
      <c r="BO18" s="23">
        <f t="shared" si="19"/>
        <v>20</v>
      </c>
      <c r="BP18" s="24" t="str">
        <f t="shared" si="20"/>
        <v/>
      </c>
      <c r="BQ18" s="6" t="s">
        <v>3</v>
      </c>
      <c r="BR18" s="26" t="str">
        <f t="shared" si="21"/>
        <v/>
      </c>
      <c r="BS18" s="37">
        <f t="shared" si="22"/>
        <v>14.857142857142858</v>
      </c>
      <c r="BT18" s="28" t="s">
        <v>3</v>
      </c>
      <c r="BU18" s="32">
        <f t="shared" si="23"/>
        <v>3.4846602621858489</v>
      </c>
      <c r="BV18" s="29" t="s">
        <v>3</v>
      </c>
      <c r="BW18" s="22">
        <f t="shared" si="24"/>
        <v>12</v>
      </c>
      <c r="BX18" s="25" t="s">
        <v>3</v>
      </c>
    </row>
    <row r="19" spans="1:76" ht="16.5" customHeight="1" x14ac:dyDescent="0.2">
      <c r="A19" s="15" t="s">
        <v>70</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14</v>
      </c>
      <c r="BL19" s="30"/>
      <c r="BM19" s="31"/>
      <c r="BN19" s="32"/>
      <c r="BO19" s="33"/>
      <c r="BP19" s="34"/>
      <c r="BQ19" s="35"/>
      <c r="BR19" s="36"/>
      <c r="BS19" s="37"/>
      <c r="BT19" s="38"/>
      <c r="BU19" s="32"/>
      <c r="BV19" s="39"/>
      <c r="BW19" s="32"/>
      <c r="BX19" s="35"/>
    </row>
    <row r="20" spans="1:76" ht="16.5" customHeight="1" x14ac:dyDescent="0.2">
      <c r="A20" s="10" t="s">
        <v>26</v>
      </c>
      <c r="B20" s="19">
        <v>19.3</v>
      </c>
      <c r="C20" s="4">
        <f>IF(AND((B20&gt;0),(B$4&gt;0)),(B20/B$4*100),"")</f>
        <v>28.299120234604107</v>
      </c>
      <c r="D20" s="19">
        <v>19.600000000000001</v>
      </c>
      <c r="E20" s="4">
        <f>IF(AND((D20&gt;0),(D$4&gt;0)),(D20/D$4*100),"")</f>
        <v>24.500000000000004</v>
      </c>
      <c r="F20" s="19"/>
      <c r="G20" s="4" t="str">
        <f>IF(AND((F20&gt;0),(F$4&gt;0)),(F20/F$4*100),"")</f>
        <v/>
      </c>
      <c r="H20" s="19">
        <v>17.600000000000001</v>
      </c>
      <c r="I20" s="4">
        <f>IF(AND((H20&gt;0),(H$4&gt;0)),(H20/H$4*100),"")</f>
        <v>26.190476190476193</v>
      </c>
      <c r="J20" s="19">
        <v>15.2</v>
      </c>
      <c r="K20" s="4">
        <f>IF(AND((J20&gt;0),(J$4&gt;0)),(J20/J$4*100),"")</f>
        <v>24.796084828711258</v>
      </c>
      <c r="L20" s="19">
        <v>15.5</v>
      </c>
      <c r="M20" s="4">
        <f>IF(AND((L20&gt;0),(L$4&gt;0)),(L20/L$4*100),"")</f>
        <v>30.753968253968257</v>
      </c>
      <c r="N20" s="19">
        <v>16.899999999999999</v>
      </c>
      <c r="O20" s="4">
        <f>IF(AND((N20&gt;0),(N$4&gt;0)),(N20/N$4*100),"")</f>
        <v>32.688588007736939</v>
      </c>
      <c r="P20" s="19">
        <v>15</v>
      </c>
      <c r="Q20" s="4">
        <f>IF(AND((P20&gt;0),(P$4&gt;0)),(P20/P$4*100),"")</f>
        <v>29.585798816568044</v>
      </c>
      <c r="R20" s="19">
        <v>17</v>
      </c>
      <c r="S20" s="4">
        <f>IF(AND((R20&gt;0),(R$4&gt;0)),(R20/R$4*100),"")</f>
        <v>28.571428571428569</v>
      </c>
      <c r="T20" s="19">
        <v>15.3</v>
      </c>
      <c r="U20" s="4">
        <f>IF(AND((T20&gt;0),(T$4&gt;0)),(T20/T$4*100),"")</f>
        <v>26.655052264808365</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155">IF(AND((AD20&gt;0),(AD$4&gt;0)),(AD20/AD$4*100),"")</f>
        <v/>
      </c>
      <c r="AF20" s="19"/>
      <c r="AG20" s="4" t="str">
        <f t="shared" ref="AG20" si="156">IF(AND((AF20&gt;0),(AF$4&gt;0)),(AF20/AF$4*100),"")</f>
        <v/>
      </c>
      <c r="AH20" s="19"/>
      <c r="AI20" s="4" t="str">
        <f t="shared" ref="AI20" si="157">IF(AND((AH20&gt;0),(AH$4&gt;0)),(AH20/AH$4*100),"")</f>
        <v/>
      </c>
      <c r="AJ20" s="19"/>
      <c r="AK20" s="4" t="str">
        <f t="shared" ref="AK20" si="158">IF(AND((AJ20&gt;0),(AJ$4&gt;0)),(AJ20/AJ$4*100),"")</f>
        <v/>
      </c>
      <c r="AL20" s="19"/>
      <c r="AM20" s="4" t="str">
        <f t="shared" ref="AM20" si="159">IF(AND((AL20&gt;0),(AL$4&gt;0)),(AL20/AL$4*100),"")</f>
        <v/>
      </c>
      <c r="AN20" s="19"/>
      <c r="AO20" s="4" t="str">
        <f t="shared" ref="AO20" si="160">IF(AND((AN20&gt;0),(AN$4&gt;0)),(AN20/AN$4*100),"")</f>
        <v/>
      </c>
      <c r="AP20" s="19"/>
      <c r="AQ20" s="4" t="str">
        <f t="shared" ref="AQ20" si="161">IF(AND((AP20&gt;0),(AP$4&gt;0)),(AP20/AP$4*100),"")</f>
        <v/>
      </c>
      <c r="AR20" s="19"/>
      <c r="AS20" s="4" t="str">
        <f t="shared" ref="AS20" si="162">IF(AND((AR20&gt;0),(AR$4&gt;0)),(AR20/AR$4*100),"")</f>
        <v/>
      </c>
      <c r="AT20" s="19"/>
      <c r="AU20" s="4" t="str">
        <f t="shared" ref="AU20" si="163">IF(AND((AT20&gt;0),(AT$4&gt;0)),(AT20/AT$4*100),"")</f>
        <v/>
      </c>
      <c r="AV20" s="19"/>
      <c r="AW20" s="4" t="str">
        <f t="shared" ref="AW20" si="164">IF(AND((AV20&gt;0),(AV$4&gt;0)),(AV20/AV$4*100),"")</f>
        <v/>
      </c>
      <c r="AX20" s="19"/>
      <c r="AY20" s="4" t="str">
        <f t="shared" ref="AY20" si="165">IF(AND((AX20&gt;0),(AX$4&gt;0)),(AX20/AX$4*100),"")</f>
        <v/>
      </c>
      <c r="AZ20" s="19"/>
      <c r="BA20" s="4" t="str">
        <f t="shared" ref="BA20" si="166">IF(AND((AZ20&gt;0),(AZ$4&gt;0)),(AZ20/AZ$4*100),"")</f>
        <v/>
      </c>
      <c r="BB20" s="19"/>
      <c r="BC20" s="4" t="str">
        <f t="shared" ref="BC20" si="167">IF(AND((BB20&gt;0),(BB$4&gt;0)),(BB20/BB$4*100),"")</f>
        <v/>
      </c>
      <c r="BD20" s="19"/>
      <c r="BE20" s="4" t="str">
        <f t="shared" ref="BE20" si="168">IF(AND((BD20&gt;0),(BD$4&gt;0)),(BD20/BD$4*100),"")</f>
        <v/>
      </c>
      <c r="BF20" s="19"/>
      <c r="BG20" s="4" t="str">
        <f t="shared" ref="BG20" si="169">IF(AND((BF20&gt;0),(BF$4&gt;0)),(BF20/BF$4*100),"")</f>
        <v/>
      </c>
      <c r="BH20" s="19"/>
      <c r="BI20" s="4" t="str">
        <f t="shared" ref="BI20" si="170">IF(AND((BH20&gt;0),(BH$4&gt;0)),(BH20/BH$4*100),"")</f>
        <v/>
      </c>
      <c r="BK20" s="57" t="s">
        <v>26</v>
      </c>
      <c r="BL20" s="30">
        <f t="shared" si="16"/>
        <v>9</v>
      </c>
      <c r="BM20" s="31">
        <f t="shared" si="17"/>
        <v>15</v>
      </c>
      <c r="BN20" s="32" t="str">
        <f t="shared" si="18"/>
        <v>–</v>
      </c>
      <c r="BO20" s="33">
        <f t="shared" si="19"/>
        <v>19.600000000000001</v>
      </c>
      <c r="BP20" s="34">
        <f t="shared" si="20"/>
        <v>24.500000000000004</v>
      </c>
      <c r="BQ20" s="35" t="str">
        <f t="shared" si="41"/>
        <v>–</v>
      </c>
      <c r="BR20" s="36">
        <f t="shared" si="21"/>
        <v>32.688588007736939</v>
      </c>
      <c r="BS20" s="37">
        <f t="shared" si="22"/>
        <v>16.822222222222223</v>
      </c>
      <c r="BT20" s="38">
        <f t="shared" si="42"/>
        <v>28.004501907589081</v>
      </c>
      <c r="BU20" s="32">
        <f t="shared" si="23"/>
        <v>1.7505554674001182</v>
      </c>
      <c r="BV20" s="39">
        <f t="shared" si="43"/>
        <v>2.7408053312776537</v>
      </c>
      <c r="BW20" s="32">
        <f t="shared" si="24"/>
        <v>19.3</v>
      </c>
      <c r="BX20" s="35">
        <f t="shared" si="44"/>
        <v>28.299120234604107</v>
      </c>
    </row>
    <row r="21" spans="1:76" ht="16.5" customHeight="1" x14ac:dyDescent="0.2">
      <c r="A21" s="10" t="s">
        <v>27</v>
      </c>
      <c r="B21" s="19">
        <v>4.5999999999999996</v>
      </c>
      <c r="C21" s="4">
        <f>IF(AND((B21&gt;0),(B$4&gt;0)),(B21/B$4*100),"")</f>
        <v>6.7448680351906152</v>
      </c>
      <c r="D21" s="19">
        <v>4</v>
      </c>
      <c r="E21" s="4">
        <f>IF(AND((D21&gt;0),(D$4&gt;0)),(D21/D$4*100),"")</f>
        <v>5</v>
      </c>
      <c r="F21" s="19"/>
      <c r="G21" s="4" t="str">
        <f>IF(AND((F21&gt;0),(F$4&gt;0)),(F21/F$4*100),"")</f>
        <v/>
      </c>
      <c r="H21" s="19">
        <v>4</v>
      </c>
      <c r="I21" s="4">
        <f>IF(AND((H21&gt;0),(H$4&gt;0)),(H21/H$4*100),"")</f>
        <v>5.9523809523809517</v>
      </c>
      <c r="J21" s="19"/>
      <c r="K21" s="4" t="str">
        <f>IF(AND((J21&gt;0),(J$4&gt;0)),(J21/J$4*100),"")</f>
        <v/>
      </c>
      <c r="L21" s="19">
        <v>2.9</v>
      </c>
      <c r="M21" s="4">
        <f>IF(AND((L21&gt;0),(L$4&gt;0)),(L21/L$4*100),"")</f>
        <v>5.753968253968254</v>
      </c>
      <c r="N21" s="19">
        <v>3.3</v>
      </c>
      <c r="O21" s="4">
        <f>IF(AND((N21&gt;0),(N$4&gt;0)),(N21/N$4*100),"")</f>
        <v>6.3829787234042552</v>
      </c>
      <c r="P21" s="19">
        <v>3.5</v>
      </c>
      <c r="Q21" s="4">
        <f>IF(AND((P21&gt;0),(P$4&gt;0)),(P21/P$4*100),"")</f>
        <v>6.9033530571992099</v>
      </c>
      <c r="R21" s="19">
        <v>4.3</v>
      </c>
      <c r="S21" s="4">
        <f>IF(AND((R21&gt;0),(R$4&gt;0)),(R21/R$4*100),"")</f>
        <v>7.2268907563025202</v>
      </c>
      <c r="T21" s="19">
        <v>3.6</v>
      </c>
      <c r="U21" s="4">
        <f>IF(AND((T21&gt;0),(T$4&gt;0)),(T21/T$4*100),"")</f>
        <v>6.2717770034843205</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 si="171">IF(AND((AD21&gt;0),(AD$4&gt;0)),(AD21/AD$4*100),"")</f>
        <v/>
      </c>
      <c r="AF21" s="19"/>
      <c r="AG21" s="4" t="str">
        <f t="shared" ref="AG21" si="172">IF(AND((AF21&gt;0),(AF$4&gt;0)),(AF21/AF$4*100),"")</f>
        <v/>
      </c>
      <c r="AH21" s="19"/>
      <c r="AI21" s="4" t="str">
        <f t="shared" ref="AI21" si="173">IF(AND((AH21&gt;0),(AH$4&gt;0)),(AH21/AH$4*100),"")</f>
        <v/>
      </c>
      <c r="AJ21" s="19"/>
      <c r="AK21" s="4" t="str">
        <f t="shared" ref="AK21" si="174">IF(AND((AJ21&gt;0),(AJ$4&gt;0)),(AJ21/AJ$4*100),"")</f>
        <v/>
      </c>
      <c r="AL21" s="19"/>
      <c r="AM21" s="4" t="str">
        <f t="shared" ref="AM21" si="175">IF(AND((AL21&gt;0),(AL$4&gt;0)),(AL21/AL$4*100),"")</f>
        <v/>
      </c>
      <c r="AN21" s="19"/>
      <c r="AO21" s="4" t="str">
        <f t="shared" ref="AO21" si="176">IF(AND((AN21&gt;0),(AN$4&gt;0)),(AN21/AN$4*100),"")</f>
        <v/>
      </c>
      <c r="AP21" s="19"/>
      <c r="AQ21" s="4" t="str">
        <f t="shared" ref="AQ21" si="177">IF(AND((AP21&gt;0),(AP$4&gt;0)),(AP21/AP$4*100),"")</f>
        <v/>
      </c>
      <c r="AR21" s="19"/>
      <c r="AS21" s="4" t="str">
        <f t="shared" ref="AS21" si="178">IF(AND((AR21&gt;0),(AR$4&gt;0)),(AR21/AR$4*100),"")</f>
        <v/>
      </c>
      <c r="AT21" s="19"/>
      <c r="AU21" s="4" t="str">
        <f t="shared" ref="AU21" si="179">IF(AND((AT21&gt;0),(AT$4&gt;0)),(AT21/AT$4*100),"")</f>
        <v/>
      </c>
      <c r="AV21" s="19"/>
      <c r="AW21" s="4" t="str">
        <f t="shared" ref="AW21" si="180">IF(AND((AV21&gt;0),(AV$4&gt;0)),(AV21/AV$4*100),"")</f>
        <v/>
      </c>
      <c r="AX21" s="19"/>
      <c r="AY21" s="4" t="str">
        <f t="shared" ref="AY21" si="181">IF(AND((AX21&gt;0),(AX$4&gt;0)),(AX21/AX$4*100),"")</f>
        <v/>
      </c>
      <c r="AZ21" s="19"/>
      <c r="BA21" s="4" t="str">
        <f t="shared" ref="BA21" si="182">IF(AND((AZ21&gt;0),(AZ$4&gt;0)),(AZ21/AZ$4*100),"")</f>
        <v/>
      </c>
      <c r="BB21" s="19"/>
      <c r="BC21" s="4" t="str">
        <f t="shared" ref="BC21" si="183">IF(AND((BB21&gt;0),(BB$4&gt;0)),(BB21/BB$4*100),"")</f>
        <v/>
      </c>
      <c r="BD21" s="19"/>
      <c r="BE21" s="4" t="str">
        <f t="shared" ref="BE21" si="184">IF(AND((BD21&gt;0),(BD$4&gt;0)),(BD21/BD$4*100),"")</f>
        <v/>
      </c>
      <c r="BF21" s="19"/>
      <c r="BG21" s="4" t="str">
        <f t="shared" ref="BG21" si="185">IF(AND((BF21&gt;0),(BF$4&gt;0)),(BF21/BF$4*100),"")</f>
        <v/>
      </c>
      <c r="BH21" s="19"/>
      <c r="BI21" s="4" t="str">
        <f t="shared" ref="BI21" si="186">IF(AND((BH21&gt;0),(BH$4&gt;0)),(BH21/BH$4*100),"")</f>
        <v/>
      </c>
      <c r="BK21" s="57" t="s">
        <v>27</v>
      </c>
      <c r="BL21" s="30">
        <f t="shared" si="16"/>
        <v>8</v>
      </c>
      <c r="BM21" s="31">
        <f t="shared" si="17"/>
        <v>2.9</v>
      </c>
      <c r="BN21" s="32" t="str">
        <f t="shared" si="18"/>
        <v>–</v>
      </c>
      <c r="BO21" s="33">
        <f t="shared" si="19"/>
        <v>4.5999999999999996</v>
      </c>
      <c r="BP21" s="34">
        <f t="shared" si="20"/>
        <v>5</v>
      </c>
      <c r="BQ21" s="35" t="str">
        <f t="shared" si="41"/>
        <v>–</v>
      </c>
      <c r="BR21" s="36">
        <f t="shared" si="21"/>
        <v>7.2268907563025202</v>
      </c>
      <c r="BS21" s="37">
        <f t="shared" si="22"/>
        <v>3.7750000000000004</v>
      </c>
      <c r="BT21" s="38">
        <f t="shared" si="42"/>
        <v>6.2795270977412656</v>
      </c>
      <c r="BU21" s="32">
        <f t="shared" si="23"/>
        <v>0.55484875674109513</v>
      </c>
      <c r="BV21" s="39">
        <f t="shared" si="43"/>
        <v>0.71057195400023965</v>
      </c>
      <c r="BW21" s="32">
        <f t="shared" si="24"/>
        <v>4.5999999999999996</v>
      </c>
      <c r="BX21" s="35">
        <f t="shared" si="44"/>
        <v>6.7448680351906152</v>
      </c>
    </row>
    <row r="22" spans="1:76" ht="16.5" customHeight="1" x14ac:dyDescent="0.2">
      <c r="A22" s="10" t="s">
        <v>74</v>
      </c>
      <c r="B22" s="68">
        <f>IF(AND((B21&gt;0),(B20&gt;0)),(B21/B20),"")</f>
        <v>0.23834196891191708</v>
      </c>
      <c r="C22" s="4" t="s">
        <v>3</v>
      </c>
      <c r="D22" s="68">
        <f>IF(AND((D21&gt;0),(D20&gt;0)),(D21/D20),"")</f>
        <v>0.2040816326530612</v>
      </c>
      <c r="E22" s="4" t="s">
        <v>3</v>
      </c>
      <c r="F22" s="68" t="str">
        <f>IF(AND((F21&gt;0),(F20&gt;0)),(F21/F20),"")</f>
        <v/>
      </c>
      <c r="G22" s="4" t="s">
        <v>3</v>
      </c>
      <c r="H22" s="68">
        <f>IF(AND((H21&gt;0),(H20&gt;0)),(H21/H20),"")</f>
        <v>0.22727272727272727</v>
      </c>
      <c r="I22" s="4" t="s">
        <v>3</v>
      </c>
      <c r="J22" s="68" t="str">
        <f>IF(AND((J21&gt;0),(J20&gt;0)),(J21/J20),"")</f>
        <v/>
      </c>
      <c r="K22" s="4" t="s">
        <v>3</v>
      </c>
      <c r="L22" s="68">
        <f>IF(AND((L21&gt;0),(L20&gt;0)),(L21/L20),"")</f>
        <v>0.18709677419354839</v>
      </c>
      <c r="M22" s="4" t="s">
        <v>3</v>
      </c>
      <c r="N22" s="68">
        <f>IF(AND((N21&gt;0),(N20&gt;0)),(N21/N20),"")</f>
        <v>0.19526627218934911</v>
      </c>
      <c r="O22" s="4" t="s">
        <v>3</v>
      </c>
      <c r="P22" s="68">
        <f>IF(AND((P21&gt;0),(P20&gt;0)),(P21/P20),"")</f>
        <v>0.23333333333333334</v>
      </c>
      <c r="Q22" s="4" t="s">
        <v>3</v>
      </c>
      <c r="R22" s="68">
        <f>IF(AND((R21&gt;0),(R20&gt;0)),(R21/R20),"")</f>
        <v>0.25294117647058822</v>
      </c>
      <c r="S22" s="4" t="s">
        <v>3</v>
      </c>
      <c r="T22" s="68">
        <f>IF(AND((T21&gt;0),(T20&gt;0)),(T21/T20),"")</f>
        <v>0.23529411764705882</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87">IF(AND((AD21&gt;0),(AD20&gt;0)),(AD21/AD20),"")</f>
        <v/>
      </c>
      <c r="AE22" s="4" t="s">
        <v>3</v>
      </c>
      <c r="AF22" s="68" t="str">
        <f t="shared" ref="AF22" si="188">IF(AND((AF21&gt;0),(AF20&gt;0)),(AF21/AF20),"")</f>
        <v/>
      </c>
      <c r="AG22" s="4" t="s">
        <v>3</v>
      </c>
      <c r="AH22" s="68" t="str">
        <f t="shared" ref="AH22" si="189">IF(AND((AH21&gt;0),(AH20&gt;0)),(AH21/AH20),"")</f>
        <v/>
      </c>
      <c r="AI22" s="4" t="s">
        <v>3</v>
      </c>
      <c r="AJ22" s="68" t="str">
        <f t="shared" ref="AJ22" si="190">IF(AND((AJ21&gt;0),(AJ20&gt;0)),(AJ21/AJ20),"")</f>
        <v/>
      </c>
      <c r="AK22" s="4" t="s">
        <v>3</v>
      </c>
      <c r="AL22" s="68" t="str">
        <f t="shared" ref="AL22" si="191">IF(AND((AL21&gt;0),(AL20&gt;0)),(AL21/AL20),"")</f>
        <v/>
      </c>
      <c r="AM22" s="4" t="s">
        <v>3</v>
      </c>
      <c r="AN22" s="68" t="str">
        <f t="shared" ref="AN22" si="192">IF(AND((AN21&gt;0),(AN20&gt;0)),(AN21/AN20),"")</f>
        <v/>
      </c>
      <c r="AO22" s="4" t="s">
        <v>3</v>
      </c>
      <c r="AP22" s="68" t="str">
        <f t="shared" ref="AP22" si="193">IF(AND((AP21&gt;0),(AP20&gt;0)),(AP21/AP20),"")</f>
        <v/>
      </c>
      <c r="AQ22" s="4" t="s">
        <v>3</v>
      </c>
      <c r="AR22" s="68" t="str">
        <f t="shared" ref="AR22" si="194">IF(AND((AR21&gt;0),(AR20&gt;0)),(AR21/AR20),"")</f>
        <v/>
      </c>
      <c r="AS22" s="4" t="s">
        <v>3</v>
      </c>
      <c r="AT22" s="68" t="str">
        <f t="shared" ref="AT22" si="195">IF(AND((AT21&gt;0),(AT20&gt;0)),(AT21/AT20),"")</f>
        <v/>
      </c>
      <c r="AU22" s="4" t="s">
        <v>3</v>
      </c>
      <c r="AV22" s="68" t="str">
        <f t="shared" ref="AV22" si="196">IF(AND((AV21&gt;0),(AV20&gt;0)),(AV21/AV20),"")</f>
        <v/>
      </c>
      <c r="AW22" s="4" t="s">
        <v>3</v>
      </c>
      <c r="AX22" s="68" t="str">
        <f t="shared" ref="AX22" si="197">IF(AND((AX21&gt;0),(AX20&gt;0)),(AX21/AX20),"")</f>
        <v/>
      </c>
      <c r="AY22" s="4" t="s">
        <v>3</v>
      </c>
      <c r="AZ22" s="68" t="str">
        <f t="shared" ref="AZ22" si="198">IF(AND((AZ21&gt;0),(AZ20&gt;0)),(AZ21/AZ20),"")</f>
        <v/>
      </c>
      <c r="BA22" s="4" t="s">
        <v>3</v>
      </c>
      <c r="BB22" s="68" t="str">
        <f t="shared" ref="BB22" si="199">IF(AND((BB21&gt;0),(BB20&gt;0)),(BB21/BB20),"")</f>
        <v/>
      </c>
      <c r="BC22" s="4" t="s">
        <v>3</v>
      </c>
      <c r="BD22" s="68" t="str">
        <f t="shared" ref="BD22" si="200">IF(AND((BD21&gt;0),(BD20&gt;0)),(BD21/BD20),"")</f>
        <v/>
      </c>
      <c r="BE22" s="4" t="s">
        <v>3</v>
      </c>
      <c r="BF22" s="68" t="str">
        <f t="shared" ref="BF22" si="201">IF(AND((BF21&gt;0),(BF20&gt;0)),(BF21/BF20),"")</f>
        <v/>
      </c>
      <c r="BG22" s="4" t="s">
        <v>3</v>
      </c>
      <c r="BH22" s="68" t="str">
        <f t="shared" ref="BH22" si="202">IF(AND((BH21&gt;0),(BH20&gt;0)),(BH21/BH20),"")</f>
        <v/>
      </c>
      <c r="BI22" s="4" t="s">
        <v>3</v>
      </c>
      <c r="BK22" s="57" t="s">
        <v>28</v>
      </c>
      <c r="BL22" s="30">
        <f t="shared" si="16"/>
        <v>8</v>
      </c>
      <c r="BM22" s="40">
        <f t="shared" si="17"/>
        <v>0.18709677419354839</v>
      </c>
      <c r="BN22" s="22" t="str">
        <f t="shared" si="18"/>
        <v>–</v>
      </c>
      <c r="BO22" s="41">
        <f t="shared" si="19"/>
        <v>0.25294117647058822</v>
      </c>
      <c r="BP22" s="24" t="str">
        <f t="shared" si="20"/>
        <v/>
      </c>
      <c r="BQ22" s="6" t="s">
        <v>3</v>
      </c>
      <c r="BR22" s="26" t="str">
        <f t="shared" si="21"/>
        <v/>
      </c>
      <c r="BS22" s="42">
        <f t="shared" si="22"/>
        <v>0.22170350033394795</v>
      </c>
      <c r="BT22" s="28" t="s">
        <v>3</v>
      </c>
      <c r="BU22" s="43">
        <f t="shared" si="23"/>
        <v>2.3332037988774156E-2</v>
      </c>
      <c r="BV22" s="29" t="s">
        <v>3</v>
      </c>
      <c r="BW22" s="43">
        <f t="shared" si="24"/>
        <v>0.23834196891191708</v>
      </c>
      <c r="BX22" s="25" t="s">
        <v>3</v>
      </c>
    </row>
    <row r="23" spans="1:76" ht="16.5" customHeight="1" x14ac:dyDescent="0.2">
      <c r="A23" s="15" t="s">
        <v>71</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21"/>
      <c r="BN23" s="22"/>
      <c r="BO23" s="23"/>
      <c r="BP23" s="24"/>
      <c r="BQ23" s="25"/>
      <c r="BR23" s="26"/>
      <c r="BS23" s="27"/>
      <c r="BT23" s="28"/>
      <c r="BU23" s="22"/>
      <c r="BV23" s="29"/>
      <c r="BW23" s="22"/>
      <c r="BX23" s="25"/>
    </row>
    <row r="24" spans="1:76" ht="16.5" customHeight="1" x14ac:dyDescent="0.2">
      <c r="A24" s="10" t="s">
        <v>26</v>
      </c>
      <c r="B24" s="19"/>
      <c r="C24" s="4" t="str">
        <f>IF(AND((B24&gt;0),(B$4&gt;0)),(B24/B$4*100),"")</f>
        <v/>
      </c>
      <c r="D24" s="19">
        <v>19.600000000000001</v>
      </c>
      <c r="E24" s="4">
        <f>IF(AND((D24&gt;0),(D$4&gt;0)),(D24/D$4*100),"")</f>
        <v>24.500000000000004</v>
      </c>
      <c r="F24" s="19">
        <v>18.7</v>
      </c>
      <c r="G24" s="4">
        <f>IF(AND((F24&gt;0),(F$4&gt;0)),(F24/F$4*100),"")</f>
        <v>29.356357927786497</v>
      </c>
      <c r="H24" s="19">
        <v>17.399999999999999</v>
      </c>
      <c r="I24" s="4">
        <f>IF(AND((H24&gt;0),(H$4&gt;0)),(H24/H$4*100),"")</f>
        <v>25.892857142857139</v>
      </c>
      <c r="J24" s="19">
        <v>16</v>
      </c>
      <c r="K24" s="4">
        <f>IF(AND((J24&gt;0),(J$4&gt;0)),(J24/J$4*100),"")</f>
        <v>26.101141924959219</v>
      </c>
      <c r="L24" s="19"/>
      <c r="M24" s="4" t="str">
        <f>IF(AND((L24&gt;0),(L$4&gt;0)),(L24/L$4*100),"")</f>
        <v/>
      </c>
      <c r="N24" s="19">
        <v>16.2</v>
      </c>
      <c r="O24" s="4">
        <f>IF(AND((N24&gt;0),(N$4&gt;0)),(N24/N$4*100),"")</f>
        <v>31.334622823984521</v>
      </c>
      <c r="P24" s="19">
        <v>16.100000000000001</v>
      </c>
      <c r="Q24" s="4">
        <f>IF(AND((P24&gt;0),(P$4&gt;0)),(P24/P$4*100),"")</f>
        <v>31.755424063116372</v>
      </c>
      <c r="R24" s="19">
        <v>17.2</v>
      </c>
      <c r="S24" s="4">
        <f>IF(AND((R24&gt;0),(R$4&gt;0)),(R24/R$4*100),"")</f>
        <v>28.907563025210081</v>
      </c>
      <c r="T24" s="19">
        <v>15.6</v>
      </c>
      <c r="U24" s="4">
        <f>IF(AND((T24&gt;0),(T$4&gt;0)),(T24/T$4*100),"")</f>
        <v>27.177700348432055</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203">IF(AND((AD24&gt;0),(AD$4&gt;0)),(AD24/AD$4*100),"")</f>
        <v/>
      </c>
      <c r="AF24" s="19"/>
      <c r="AG24" s="4" t="str">
        <f t="shared" ref="AG24" si="204">IF(AND((AF24&gt;0),(AF$4&gt;0)),(AF24/AF$4*100),"")</f>
        <v/>
      </c>
      <c r="AH24" s="19"/>
      <c r="AI24" s="4" t="str">
        <f t="shared" ref="AI24" si="205">IF(AND((AH24&gt;0),(AH$4&gt;0)),(AH24/AH$4*100),"")</f>
        <v/>
      </c>
      <c r="AJ24" s="19"/>
      <c r="AK24" s="4" t="str">
        <f t="shared" ref="AK24" si="206">IF(AND((AJ24&gt;0),(AJ$4&gt;0)),(AJ24/AJ$4*100),"")</f>
        <v/>
      </c>
      <c r="AL24" s="19"/>
      <c r="AM24" s="4" t="str">
        <f t="shared" ref="AM24" si="207">IF(AND((AL24&gt;0),(AL$4&gt;0)),(AL24/AL$4*100),"")</f>
        <v/>
      </c>
      <c r="AN24" s="19"/>
      <c r="AO24" s="4" t="str">
        <f t="shared" ref="AO24" si="208">IF(AND((AN24&gt;0),(AN$4&gt;0)),(AN24/AN$4*100),"")</f>
        <v/>
      </c>
      <c r="AP24" s="19"/>
      <c r="AQ24" s="4" t="str">
        <f t="shared" ref="AQ24" si="209">IF(AND((AP24&gt;0),(AP$4&gt;0)),(AP24/AP$4*100),"")</f>
        <v/>
      </c>
      <c r="AR24" s="19"/>
      <c r="AS24" s="4" t="str">
        <f t="shared" ref="AS24" si="210">IF(AND((AR24&gt;0),(AR$4&gt;0)),(AR24/AR$4*100),"")</f>
        <v/>
      </c>
      <c r="AT24" s="19"/>
      <c r="AU24" s="4" t="str">
        <f t="shared" ref="AU24" si="211">IF(AND((AT24&gt;0),(AT$4&gt;0)),(AT24/AT$4*100),"")</f>
        <v/>
      </c>
      <c r="AV24" s="19"/>
      <c r="AW24" s="4" t="str">
        <f t="shared" ref="AW24" si="212">IF(AND((AV24&gt;0),(AV$4&gt;0)),(AV24/AV$4*100),"")</f>
        <v/>
      </c>
      <c r="AX24" s="19"/>
      <c r="AY24" s="4" t="str">
        <f t="shared" ref="AY24" si="213">IF(AND((AX24&gt;0),(AX$4&gt;0)),(AX24/AX$4*100),"")</f>
        <v/>
      </c>
      <c r="AZ24" s="19"/>
      <c r="BA24" s="4" t="str">
        <f t="shared" ref="BA24" si="214">IF(AND((AZ24&gt;0),(AZ$4&gt;0)),(AZ24/AZ$4*100),"")</f>
        <v/>
      </c>
      <c r="BB24" s="19"/>
      <c r="BC24" s="4" t="str">
        <f t="shared" ref="BC24" si="215">IF(AND((BB24&gt;0),(BB$4&gt;0)),(BB24/BB$4*100),"")</f>
        <v/>
      </c>
      <c r="BD24" s="19"/>
      <c r="BE24" s="4" t="str">
        <f t="shared" ref="BE24" si="216">IF(AND((BD24&gt;0),(BD$4&gt;0)),(BD24/BD$4*100),"")</f>
        <v/>
      </c>
      <c r="BF24" s="19"/>
      <c r="BG24" s="4" t="str">
        <f t="shared" ref="BG24" si="217">IF(AND((BF24&gt;0),(BF$4&gt;0)),(BF24/BF$4*100),"")</f>
        <v/>
      </c>
      <c r="BH24" s="19"/>
      <c r="BI24" s="4" t="str">
        <f t="shared" ref="BI24" si="218">IF(AND((BH24&gt;0),(BH$4&gt;0)),(BH24/BH$4*100),"")</f>
        <v/>
      </c>
      <c r="BK24" s="57" t="s">
        <v>26</v>
      </c>
      <c r="BL24" s="30">
        <f t="shared" si="16"/>
        <v>8</v>
      </c>
      <c r="BM24" s="31">
        <f t="shared" si="17"/>
        <v>15.6</v>
      </c>
      <c r="BN24" s="32" t="str">
        <f t="shared" si="18"/>
        <v>–</v>
      </c>
      <c r="BO24" s="33">
        <f t="shared" si="19"/>
        <v>19.600000000000001</v>
      </c>
      <c r="BP24" s="34">
        <f t="shared" si="20"/>
        <v>24.500000000000004</v>
      </c>
      <c r="BQ24" s="35" t="str">
        <f t="shared" si="41"/>
        <v>–</v>
      </c>
      <c r="BR24" s="36">
        <f t="shared" si="21"/>
        <v>31.755424063116372</v>
      </c>
      <c r="BS24" s="37">
        <f t="shared" si="22"/>
        <v>17.100000000000001</v>
      </c>
      <c r="BT24" s="38">
        <f t="shared" si="42"/>
        <v>28.128208407043239</v>
      </c>
      <c r="BU24" s="32">
        <f t="shared" si="23"/>
        <v>1.4232758993653642</v>
      </c>
      <c r="BV24" s="39">
        <f t="shared" si="43"/>
        <v>2.6383622437982708</v>
      </c>
      <c r="BW24" s="32" t="str">
        <f t="shared" si="24"/>
        <v>?</v>
      </c>
      <c r="BX24" s="35" t="str">
        <f t="shared" si="44"/>
        <v>?</v>
      </c>
    </row>
    <row r="25" spans="1:76" ht="16.5" customHeight="1" x14ac:dyDescent="0.2">
      <c r="A25" s="10" t="s">
        <v>27</v>
      </c>
      <c r="B25" s="19"/>
      <c r="C25" s="4" t="str">
        <f>IF(AND((B25&gt;0),(B$4&gt;0)),(B25/B$4*100),"")</f>
        <v/>
      </c>
      <c r="D25" s="19">
        <v>3.7</v>
      </c>
      <c r="E25" s="4">
        <f>IF(AND((D25&gt;0),(D$4&gt;0)),(D25/D$4*100),"")</f>
        <v>4.625</v>
      </c>
      <c r="F25" s="19">
        <v>4.2</v>
      </c>
      <c r="G25" s="4">
        <f>IF(AND((F25&gt;0),(F$4&gt;0)),(F25/F$4*100),"")</f>
        <v>6.593406593406594</v>
      </c>
      <c r="H25" s="19">
        <v>4.5</v>
      </c>
      <c r="I25" s="4">
        <f>IF(AND((H25&gt;0),(H$4&gt;0)),(H25/H$4*100),"")</f>
        <v>6.6964285714285712</v>
      </c>
      <c r="J25" s="19">
        <v>3.1</v>
      </c>
      <c r="K25" s="4">
        <f>IF(AND((J25&gt;0),(J$4&gt;0)),(J25/J$4*100),"")</f>
        <v>5.0570962479608488</v>
      </c>
      <c r="L25" s="19"/>
      <c r="M25" s="4" t="str">
        <f>IF(AND((L25&gt;0),(L$4&gt;0)),(L25/L$4*100),"")</f>
        <v/>
      </c>
      <c r="N25" s="19">
        <v>3.4</v>
      </c>
      <c r="O25" s="4">
        <f>IF(AND((N25&gt;0),(N$4&gt;0)),(N25/N$4*100),"")</f>
        <v>6.5764023210831715</v>
      </c>
      <c r="P25" s="19">
        <v>3.7</v>
      </c>
      <c r="Q25" s="4">
        <f>IF(AND((P25&gt;0),(P$4&gt;0)),(P25/P$4*100),"")</f>
        <v>7.2978303747534516</v>
      </c>
      <c r="R25" s="19">
        <v>3.9</v>
      </c>
      <c r="S25" s="4">
        <f>IF(AND((R25&gt;0),(R$4&gt;0)),(R25/R$4*100),"")</f>
        <v>6.5546218487394965</v>
      </c>
      <c r="T25" s="19">
        <v>3.7</v>
      </c>
      <c r="U25" s="4">
        <f>IF(AND((T25&gt;0),(T$4&gt;0)),(T25/T$4*100),"")</f>
        <v>6.4459930313588849</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 si="219">IF(AND((AD25&gt;0),(AD$4&gt;0)),(AD25/AD$4*100),"")</f>
        <v/>
      </c>
      <c r="AF25" s="19"/>
      <c r="AG25" s="4" t="str">
        <f t="shared" ref="AG25" si="220">IF(AND((AF25&gt;0),(AF$4&gt;0)),(AF25/AF$4*100),"")</f>
        <v/>
      </c>
      <c r="AH25" s="19"/>
      <c r="AI25" s="4" t="str">
        <f t="shared" ref="AI25" si="221">IF(AND((AH25&gt;0),(AH$4&gt;0)),(AH25/AH$4*100),"")</f>
        <v/>
      </c>
      <c r="AJ25" s="19"/>
      <c r="AK25" s="4" t="str">
        <f t="shared" ref="AK25" si="222">IF(AND((AJ25&gt;0),(AJ$4&gt;0)),(AJ25/AJ$4*100),"")</f>
        <v/>
      </c>
      <c r="AL25" s="19"/>
      <c r="AM25" s="4" t="str">
        <f t="shared" ref="AM25" si="223">IF(AND((AL25&gt;0),(AL$4&gt;0)),(AL25/AL$4*100),"")</f>
        <v/>
      </c>
      <c r="AN25" s="19"/>
      <c r="AO25" s="4" t="str">
        <f t="shared" ref="AO25" si="224">IF(AND((AN25&gt;0),(AN$4&gt;0)),(AN25/AN$4*100),"")</f>
        <v/>
      </c>
      <c r="AP25" s="19"/>
      <c r="AQ25" s="4" t="str">
        <f t="shared" ref="AQ25" si="225">IF(AND((AP25&gt;0),(AP$4&gt;0)),(AP25/AP$4*100),"")</f>
        <v/>
      </c>
      <c r="AR25" s="19"/>
      <c r="AS25" s="4" t="str">
        <f t="shared" ref="AS25" si="226">IF(AND((AR25&gt;0),(AR$4&gt;0)),(AR25/AR$4*100),"")</f>
        <v/>
      </c>
      <c r="AT25" s="19"/>
      <c r="AU25" s="4" t="str">
        <f t="shared" ref="AU25" si="227">IF(AND((AT25&gt;0),(AT$4&gt;0)),(AT25/AT$4*100),"")</f>
        <v/>
      </c>
      <c r="AV25" s="19"/>
      <c r="AW25" s="4" t="str">
        <f t="shared" ref="AW25" si="228">IF(AND((AV25&gt;0),(AV$4&gt;0)),(AV25/AV$4*100),"")</f>
        <v/>
      </c>
      <c r="AX25" s="19"/>
      <c r="AY25" s="4" t="str">
        <f t="shared" ref="AY25" si="229">IF(AND((AX25&gt;0),(AX$4&gt;0)),(AX25/AX$4*100),"")</f>
        <v/>
      </c>
      <c r="AZ25" s="19"/>
      <c r="BA25" s="4" t="str">
        <f t="shared" ref="BA25" si="230">IF(AND((AZ25&gt;0),(AZ$4&gt;0)),(AZ25/AZ$4*100),"")</f>
        <v/>
      </c>
      <c r="BB25" s="19"/>
      <c r="BC25" s="4" t="str">
        <f t="shared" ref="BC25" si="231">IF(AND((BB25&gt;0),(BB$4&gt;0)),(BB25/BB$4*100),"")</f>
        <v/>
      </c>
      <c r="BD25" s="19"/>
      <c r="BE25" s="4" t="str">
        <f t="shared" ref="BE25" si="232">IF(AND((BD25&gt;0),(BD$4&gt;0)),(BD25/BD$4*100),"")</f>
        <v/>
      </c>
      <c r="BF25" s="19"/>
      <c r="BG25" s="4" t="str">
        <f t="shared" ref="BG25" si="233">IF(AND((BF25&gt;0),(BF$4&gt;0)),(BF25/BF$4*100),"")</f>
        <v/>
      </c>
      <c r="BH25" s="19"/>
      <c r="BI25" s="4" t="str">
        <f t="shared" ref="BI25" si="234">IF(AND((BH25&gt;0),(BH$4&gt;0)),(BH25/BH$4*100),"")</f>
        <v/>
      </c>
      <c r="BK25" s="57" t="s">
        <v>27</v>
      </c>
      <c r="BL25" s="30">
        <f t="shared" si="16"/>
        <v>8</v>
      </c>
      <c r="BM25" s="31">
        <f t="shared" si="17"/>
        <v>3.1</v>
      </c>
      <c r="BN25" s="32" t="str">
        <f t="shared" si="18"/>
        <v>–</v>
      </c>
      <c r="BO25" s="33">
        <f t="shared" si="19"/>
        <v>4.5</v>
      </c>
      <c r="BP25" s="34">
        <f t="shared" si="20"/>
        <v>4.625</v>
      </c>
      <c r="BQ25" s="35" t="str">
        <f t="shared" si="41"/>
        <v>–</v>
      </c>
      <c r="BR25" s="36">
        <f t="shared" si="21"/>
        <v>7.2978303747534516</v>
      </c>
      <c r="BS25" s="37">
        <f t="shared" si="22"/>
        <v>3.7749999999999995</v>
      </c>
      <c r="BT25" s="38">
        <f t="shared" si="42"/>
        <v>6.2308473735913772</v>
      </c>
      <c r="BU25" s="32">
        <f t="shared" si="23"/>
        <v>0.43670846764665427</v>
      </c>
      <c r="BV25" s="39">
        <f t="shared" si="43"/>
        <v>0.90345614512590477</v>
      </c>
      <c r="BW25" s="32" t="str">
        <f t="shared" si="24"/>
        <v>?</v>
      </c>
      <c r="BX25" s="35" t="str">
        <f t="shared" si="44"/>
        <v>?</v>
      </c>
    </row>
    <row r="26" spans="1:76" ht="16.5" customHeight="1" x14ac:dyDescent="0.2">
      <c r="A26" s="10" t="s">
        <v>74</v>
      </c>
      <c r="B26" s="68" t="str">
        <f>IF(AND((B25&gt;0),(B24&gt;0)),(B25/B24),"")</f>
        <v/>
      </c>
      <c r="C26" s="4" t="s">
        <v>3</v>
      </c>
      <c r="D26" s="68">
        <f>IF(AND((D25&gt;0),(D24&gt;0)),(D25/D24),"")</f>
        <v>0.18877551020408162</v>
      </c>
      <c r="E26" s="4" t="s">
        <v>3</v>
      </c>
      <c r="F26" s="68">
        <f>IF(AND((F25&gt;0),(F24&gt;0)),(F25/F24),"")</f>
        <v>0.22459893048128343</v>
      </c>
      <c r="G26" s="4" t="s">
        <v>3</v>
      </c>
      <c r="H26" s="68">
        <f>IF(AND((H25&gt;0),(H24&gt;0)),(H25/H24),"")</f>
        <v>0.25862068965517243</v>
      </c>
      <c r="I26" s="4" t="s">
        <v>3</v>
      </c>
      <c r="J26" s="68">
        <f>IF(AND((J25&gt;0),(J24&gt;0)),(J25/J24),"")</f>
        <v>0.19375000000000001</v>
      </c>
      <c r="K26" s="4" t="s">
        <v>3</v>
      </c>
      <c r="L26" s="68" t="str">
        <f>IF(AND((L25&gt;0),(L24&gt;0)),(L25/L24),"")</f>
        <v/>
      </c>
      <c r="M26" s="4" t="s">
        <v>3</v>
      </c>
      <c r="N26" s="68">
        <f>IF(AND((N25&gt;0),(N24&gt;0)),(N25/N24),"")</f>
        <v>0.20987654320987656</v>
      </c>
      <c r="O26" s="4" t="s">
        <v>3</v>
      </c>
      <c r="P26" s="68">
        <f>IF(AND((P25&gt;0),(P24&gt;0)),(P25/P24),"")</f>
        <v>0.22981366459627328</v>
      </c>
      <c r="Q26" s="4" t="s">
        <v>3</v>
      </c>
      <c r="R26" s="68">
        <f>IF(AND((R25&gt;0),(R24&gt;0)),(R25/R24),"")</f>
        <v>0.22674418604651164</v>
      </c>
      <c r="S26" s="4" t="s">
        <v>3</v>
      </c>
      <c r="T26" s="68">
        <f>IF(AND((T25&gt;0),(T24&gt;0)),(T25/T24),"")</f>
        <v>0.2371794871794872</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235">IF(AND((AD25&gt;0),(AD24&gt;0)),(AD25/AD24),"")</f>
        <v/>
      </c>
      <c r="AE26" s="4" t="s">
        <v>3</v>
      </c>
      <c r="AF26" s="68" t="str">
        <f t="shared" ref="AF26" si="236">IF(AND((AF25&gt;0),(AF24&gt;0)),(AF25/AF24),"")</f>
        <v/>
      </c>
      <c r="AG26" s="4" t="s">
        <v>3</v>
      </c>
      <c r="AH26" s="68" t="str">
        <f t="shared" ref="AH26" si="237">IF(AND((AH25&gt;0),(AH24&gt;0)),(AH25/AH24),"")</f>
        <v/>
      </c>
      <c r="AI26" s="4" t="s">
        <v>3</v>
      </c>
      <c r="AJ26" s="68" t="str">
        <f t="shared" ref="AJ26" si="238">IF(AND((AJ25&gt;0),(AJ24&gt;0)),(AJ25/AJ24),"")</f>
        <v/>
      </c>
      <c r="AK26" s="4" t="s">
        <v>3</v>
      </c>
      <c r="AL26" s="68" t="str">
        <f t="shared" ref="AL26" si="239">IF(AND((AL25&gt;0),(AL24&gt;0)),(AL25/AL24),"")</f>
        <v/>
      </c>
      <c r="AM26" s="4" t="s">
        <v>3</v>
      </c>
      <c r="AN26" s="68" t="str">
        <f t="shared" ref="AN26" si="240">IF(AND((AN25&gt;0),(AN24&gt;0)),(AN25/AN24),"")</f>
        <v/>
      </c>
      <c r="AO26" s="4" t="s">
        <v>3</v>
      </c>
      <c r="AP26" s="68" t="str">
        <f t="shared" ref="AP26" si="241">IF(AND((AP25&gt;0),(AP24&gt;0)),(AP25/AP24),"")</f>
        <v/>
      </c>
      <c r="AQ26" s="4" t="s">
        <v>3</v>
      </c>
      <c r="AR26" s="68" t="str">
        <f t="shared" ref="AR26" si="242">IF(AND((AR25&gt;0),(AR24&gt;0)),(AR25/AR24),"")</f>
        <v/>
      </c>
      <c r="AS26" s="4" t="s">
        <v>3</v>
      </c>
      <c r="AT26" s="68" t="str">
        <f t="shared" ref="AT26" si="243">IF(AND((AT25&gt;0),(AT24&gt;0)),(AT25/AT24),"")</f>
        <v/>
      </c>
      <c r="AU26" s="4" t="s">
        <v>3</v>
      </c>
      <c r="AV26" s="68" t="str">
        <f t="shared" ref="AV26" si="244">IF(AND((AV25&gt;0),(AV24&gt;0)),(AV25/AV24),"")</f>
        <v/>
      </c>
      <c r="AW26" s="4" t="s">
        <v>3</v>
      </c>
      <c r="AX26" s="68" t="str">
        <f t="shared" ref="AX26" si="245">IF(AND((AX25&gt;0),(AX24&gt;0)),(AX25/AX24),"")</f>
        <v/>
      </c>
      <c r="AY26" s="4" t="s">
        <v>3</v>
      </c>
      <c r="AZ26" s="68" t="str">
        <f t="shared" ref="AZ26" si="246">IF(AND((AZ25&gt;0),(AZ24&gt;0)),(AZ25/AZ24),"")</f>
        <v/>
      </c>
      <c r="BA26" s="4" t="s">
        <v>3</v>
      </c>
      <c r="BB26" s="68" t="str">
        <f t="shared" ref="BB26" si="247">IF(AND((BB25&gt;0),(BB24&gt;0)),(BB25/BB24),"")</f>
        <v/>
      </c>
      <c r="BC26" s="4" t="s">
        <v>3</v>
      </c>
      <c r="BD26" s="68" t="str">
        <f t="shared" ref="BD26" si="248">IF(AND((BD25&gt;0),(BD24&gt;0)),(BD25/BD24),"")</f>
        <v/>
      </c>
      <c r="BE26" s="4" t="s">
        <v>3</v>
      </c>
      <c r="BF26" s="68" t="str">
        <f t="shared" ref="BF26" si="249">IF(AND((BF25&gt;0),(BF24&gt;0)),(BF25/BF24),"")</f>
        <v/>
      </c>
      <c r="BG26" s="4" t="s">
        <v>3</v>
      </c>
      <c r="BH26" s="68" t="str">
        <f t="shared" ref="BH26" si="250">IF(AND((BH25&gt;0),(BH24&gt;0)),(BH25/BH24),"")</f>
        <v/>
      </c>
      <c r="BI26" s="4" t="s">
        <v>3</v>
      </c>
      <c r="BK26" s="57" t="s">
        <v>28</v>
      </c>
      <c r="BL26" s="30">
        <f t="shared" si="16"/>
        <v>8</v>
      </c>
      <c r="BM26" s="40">
        <f t="shared" si="17"/>
        <v>0.18877551020408162</v>
      </c>
      <c r="BN26" s="22" t="str">
        <f t="shared" si="18"/>
        <v>–</v>
      </c>
      <c r="BO26" s="41">
        <f t="shared" si="19"/>
        <v>0.25862068965517243</v>
      </c>
      <c r="BP26" s="24" t="str">
        <f t="shared" si="20"/>
        <v/>
      </c>
      <c r="BQ26" s="6" t="s">
        <v>3</v>
      </c>
      <c r="BR26" s="26" t="str">
        <f t="shared" si="21"/>
        <v/>
      </c>
      <c r="BS26" s="42">
        <f t="shared" si="22"/>
        <v>0.22116987642158575</v>
      </c>
      <c r="BT26" s="28" t="s">
        <v>3</v>
      </c>
      <c r="BU26" s="43">
        <f t="shared" si="23"/>
        <v>2.3006835700546988E-2</v>
      </c>
      <c r="BV26" s="29" t="s">
        <v>3</v>
      </c>
      <c r="BW26" s="22" t="str">
        <f t="shared" si="24"/>
        <v>?</v>
      </c>
      <c r="BX26" s="25" t="s">
        <v>3</v>
      </c>
    </row>
    <row r="27" spans="1:76" ht="16.5" customHeight="1" x14ac:dyDescent="0.2">
      <c r="A27" s="15" t="s">
        <v>72</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c r="BW27" s="22"/>
      <c r="BX27" s="25"/>
    </row>
    <row r="28" spans="1:76" ht="16.5" customHeight="1" x14ac:dyDescent="0.2">
      <c r="A28" s="10" t="s">
        <v>26</v>
      </c>
      <c r="B28" s="19">
        <v>18.899999999999999</v>
      </c>
      <c r="C28" s="4">
        <f>IF(AND((B28&gt;0),(B$4&gt;0)),(B28/B$4*100),"")</f>
        <v>27.712609970674485</v>
      </c>
      <c r="D28" s="19"/>
      <c r="E28" s="4" t="str">
        <f>IF(AND((D28&gt;0),(D$4&gt;0)),(D28/D$4*100),"")</f>
        <v/>
      </c>
      <c r="F28" s="19"/>
      <c r="G28" s="4" t="str">
        <f>IF(AND((F28&gt;0),(F$4&gt;0)),(F28/F$4*100),"")</f>
        <v/>
      </c>
      <c r="H28" s="19">
        <v>18.600000000000001</v>
      </c>
      <c r="I28" s="4">
        <f>IF(AND((H28&gt;0),(H$4&gt;0)),(H28/H$4*100),"")</f>
        <v>27.678571428571431</v>
      </c>
      <c r="J28" s="19">
        <v>16.2</v>
      </c>
      <c r="K28" s="4">
        <f>IF(AND((J28&gt;0),(J$4&gt;0)),(J28/J$4*100),"")</f>
        <v>26.42740619902121</v>
      </c>
      <c r="L28" s="19">
        <v>16.7</v>
      </c>
      <c r="M28" s="4">
        <f>IF(AND((L28&gt;0),(L$4&gt;0)),(L28/L$4*100),"")</f>
        <v>33.134920634920633</v>
      </c>
      <c r="N28" s="19">
        <v>14.9</v>
      </c>
      <c r="O28" s="4">
        <f>IF(AND((N28&gt;0),(N$4&gt;0)),(N28/N$4*100),"")</f>
        <v>28.820116054158607</v>
      </c>
      <c r="P28" s="19"/>
      <c r="Q28" s="4" t="str">
        <f>IF(AND((P28&gt;0),(P$4&gt;0)),(P28/P$4*100),"")</f>
        <v/>
      </c>
      <c r="R28" s="19">
        <v>17.600000000000001</v>
      </c>
      <c r="S28" s="4">
        <f>IF(AND((R28&gt;0),(R$4&gt;0)),(R28/R$4*100),"")</f>
        <v>29.579831932773111</v>
      </c>
      <c r="T28" s="19">
        <v>15.7</v>
      </c>
      <c r="U28" s="4">
        <f>IF(AND((T28&gt;0),(T$4&gt;0)),(T28/T$4*100),"")</f>
        <v>27.351916376306619</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251">IF(AND((AD28&gt;0),(AD$4&gt;0)),(AD28/AD$4*100),"")</f>
        <v/>
      </c>
      <c r="AF28" s="19"/>
      <c r="AG28" s="4" t="str">
        <f t="shared" ref="AG28" si="252">IF(AND((AF28&gt;0),(AF$4&gt;0)),(AF28/AF$4*100),"")</f>
        <v/>
      </c>
      <c r="AH28" s="19"/>
      <c r="AI28" s="4" t="str">
        <f t="shared" ref="AI28" si="253">IF(AND((AH28&gt;0),(AH$4&gt;0)),(AH28/AH$4*100),"")</f>
        <v/>
      </c>
      <c r="AJ28" s="19"/>
      <c r="AK28" s="4" t="str">
        <f t="shared" ref="AK28" si="254">IF(AND((AJ28&gt;0),(AJ$4&gt;0)),(AJ28/AJ$4*100),"")</f>
        <v/>
      </c>
      <c r="AL28" s="19"/>
      <c r="AM28" s="4" t="str">
        <f t="shared" ref="AM28" si="255">IF(AND((AL28&gt;0),(AL$4&gt;0)),(AL28/AL$4*100),"")</f>
        <v/>
      </c>
      <c r="AN28" s="19"/>
      <c r="AO28" s="4" t="str">
        <f t="shared" ref="AO28" si="256">IF(AND((AN28&gt;0),(AN$4&gt;0)),(AN28/AN$4*100),"")</f>
        <v/>
      </c>
      <c r="AP28" s="19"/>
      <c r="AQ28" s="4" t="str">
        <f t="shared" ref="AQ28" si="257">IF(AND((AP28&gt;0),(AP$4&gt;0)),(AP28/AP$4*100),"")</f>
        <v/>
      </c>
      <c r="AR28" s="19"/>
      <c r="AS28" s="4" t="str">
        <f t="shared" ref="AS28" si="258">IF(AND((AR28&gt;0),(AR$4&gt;0)),(AR28/AR$4*100),"")</f>
        <v/>
      </c>
      <c r="AT28" s="19"/>
      <c r="AU28" s="4" t="str">
        <f t="shared" ref="AU28" si="259">IF(AND((AT28&gt;0),(AT$4&gt;0)),(AT28/AT$4*100),"")</f>
        <v/>
      </c>
      <c r="AV28" s="19"/>
      <c r="AW28" s="4" t="str">
        <f t="shared" ref="AW28" si="260">IF(AND((AV28&gt;0),(AV$4&gt;0)),(AV28/AV$4*100),"")</f>
        <v/>
      </c>
      <c r="AX28" s="19"/>
      <c r="AY28" s="4" t="str">
        <f t="shared" ref="AY28" si="261">IF(AND((AX28&gt;0),(AX$4&gt;0)),(AX28/AX$4*100),"")</f>
        <v/>
      </c>
      <c r="AZ28" s="19"/>
      <c r="BA28" s="4" t="str">
        <f t="shared" ref="BA28" si="262">IF(AND((AZ28&gt;0),(AZ$4&gt;0)),(AZ28/AZ$4*100),"")</f>
        <v/>
      </c>
      <c r="BB28" s="19"/>
      <c r="BC28" s="4" t="str">
        <f t="shared" ref="BC28" si="263">IF(AND((BB28&gt;0),(BB$4&gt;0)),(BB28/BB$4*100),"")</f>
        <v/>
      </c>
      <c r="BD28" s="19"/>
      <c r="BE28" s="4" t="str">
        <f t="shared" ref="BE28" si="264">IF(AND((BD28&gt;0),(BD$4&gt;0)),(BD28/BD$4*100),"")</f>
        <v/>
      </c>
      <c r="BF28" s="19"/>
      <c r="BG28" s="4" t="str">
        <f t="shared" ref="BG28" si="265">IF(AND((BF28&gt;0),(BF$4&gt;0)),(BF28/BF$4*100),"")</f>
        <v/>
      </c>
      <c r="BH28" s="19"/>
      <c r="BI28" s="4" t="str">
        <f t="shared" ref="BI28" si="266">IF(AND((BH28&gt;0),(BH$4&gt;0)),(BH28/BH$4*100),"")</f>
        <v/>
      </c>
      <c r="BK28" s="57" t="s">
        <v>26</v>
      </c>
      <c r="BL28" s="30">
        <f t="shared" si="16"/>
        <v>7</v>
      </c>
      <c r="BM28" s="31">
        <f t="shared" si="17"/>
        <v>14.9</v>
      </c>
      <c r="BN28" s="32" t="str">
        <f t="shared" si="18"/>
        <v>–</v>
      </c>
      <c r="BO28" s="33">
        <f t="shared" si="19"/>
        <v>18.899999999999999</v>
      </c>
      <c r="BP28" s="34">
        <f t="shared" si="20"/>
        <v>26.42740619902121</v>
      </c>
      <c r="BQ28" s="35" t="str">
        <f t="shared" si="41"/>
        <v>–</v>
      </c>
      <c r="BR28" s="36">
        <f t="shared" si="21"/>
        <v>33.134920634920633</v>
      </c>
      <c r="BS28" s="37">
        <f t="shared" si="22"/>
        <v>16.942857142857143</v>
      </c>
      <c r="BT28" s="38">
        <f t="shared" si="42"/>
        <v>28.67219608520373</v>
      </c>
      <c r="BU28" s="32">
        <f t="shared" si="23"/>
        <v>1.4909249286456858</v>
      </c>
      <c r="BV28" s="39">
        <f t="shared" si="43"/>
        <v>2.2155476812725219</v>
      </c>
      <c r="BW28" s="32">
        <f t="shared" si="24"/>
        <v>18.899999999999999</v>
      </c>
      <c r="BX28" s="35">
        <f t="shared" si="44"/>
        <v>27.712609970674485</v>
      </c>
    </row>
    <row r="29" spans="1:76" ht="16.5" customHeight="1" x14ac:dyDescent="0.2">
      <c r="A29" s="10" t="s">
        <v>27</v>
      </c>
      <c r="B29" s="19">
        <v>4.9000000000000004</v>
      </c>
      <c r="C29" s="4">
        <f>IF(AND((B29&gt;0),(B$4&gt;0)),(B29/B$4*100),"")</f>
        <v>7.1847507331378306</v>
      </c>
      <c r="D29" s="19"/>
      <c r="E29" s="4" t="str">
        <f>IF(AND((D29&gt;0),(D$4&gt;0)),(D29/D$4*100),"")</f>
        <v/>
      </c>
      <c r="F29" s="19"/>
      <c r="G29" s="4" t="str">
        <f>IF(AND((F29&gt;0),(F$4&gt;0)),(F29/F$4*100),"")</f>
        <v/>
      </c>
      <c r="H29" s="19">
        <v>3.6</v>
      </c>
      <c r="I29" s="4">
        <f>IF(AND((H29&gt;0),(H$4&gt;0)),(H29/H$4*100),"")</f>
        <v>5.3571428571428568</v>
      </c>
      <c r="J29" s="19">
        <v>3.4</v>
      </c>
      <c r="K29" s="4">
        <f>IF(AND((J29&gt;0),(J$4&gt;0)),(J29/J$4*100),"")</f>
        <v>5.5464926590538335</v>
      </c>
      <c r="L29" s="19">
        <v>3.5</v>
      </c>
      <c r="M29" s="4">
        <f>IF(AND((L29&gt;0),(L$4&gt;0)),(L29/L$4*100),"")</f>
        <v>6.9444444444444446</v>
      </c>
      <c r="N29" s="19">
        <v>3.2</v>
      </c>
      <c r="O29" s="4">
        <f>IF(AND((N29&gt;0),(N$4&gt;0)),(N29/N$4*100),"")</f>
        <v>6.1895551257253389</v>
      </c>
      <c r="P29" s="19"/>
      <c r="Q29" s="4" t="str">
        <f>IF(AND((P29&gt;0),(P$4&gt;0)),(P29/P$4*100),"")</f>
        <v/>
      </c>
      <c r="R29" s="19">
        <v>4.0999999999999996</v>
      </c>
      <c r="S29" s="4">
        <f>IF(AND((R29&gt;0),(R$4&gt;0)),(R29/R$4*100),"")</f>
        <v>6.8907563025210079</v>
      </c>
      <c r="T29" s="19">
        <v>3.7</v>
      </c>
      <c r="U29" s="4">
        <f>IF(AND((T29&gt;0),(T$4&gt;0)),(T29/T$4*100),"")</f>
        <v>6.4459930313588849</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 si="267">IF(AND((AD29&gt;0),(AD$4&gt;0)),(AD29/AD$4*100),"")</f>
        <v/>
      </c>
      <c r="AF29" s="19"/>
      <c r="AG29" s="4" t="str">
        <f t="shared" ref="AG29" si="268">IF(AND((AF29&gt;0),(AF$4&gt;0)),(AF29/AF$4*100),"")</f>
        <v/>
      </c>
      <c r="AH29" s="19"/>
      <c r="AI29" s="4" t="str">
        <f t="shared" ref="AI29" si="269">IF(AND((AH29&gt;0),(AH$4&gt;0)),(AH29/AH$4*100),"")</f>
        <v/>
      </c>
      <c r="AJ29" s="19"/>
      <c r="AK29" s="4" t="str">
        <f t="shared" ref="AK29" si="270">IF(AND((AJ29&gt;0),(AJ$4&gt;0)),(AJ29/AJ$4*100),"")</f>
        <v/>
      </c>
      <c r="AL29" s="19"/>
      <c r="AM29" s="4" t="str">
        <f t="shared" ref="AM29" si="271">IF(AND((AL29&gt;0),(AL$4&gt;0)),(AL29/AL$4*100),"")</f>
        <v/>
      </c>
      <c r="AN29" s="19"/>
      <c r="AO29" s="4" t="str">
        <f t="shared" ref="AO29" si="272">IF(AND((AN29&gt;0),(AN$4&gt;0)),(AN29/AN$4*100),"")</f>
        <v/>
      </c>
      <c r="AP29" s="19"/>
      <c r="AQ29" s="4" t="str">
        <f t="shared" ref="AQ29" si="273">IF(AND((AP29&gt;0),(AP$4&gt;0)),(AP29/AP$4*100),"")</f>
        <v/>
      </c>
      <c r="AR29" s="19"/>
      <c r="AS29" s="4" t="str">
        <f t="shared" ref="AS29" si="274">IF(AND((AR29&gt;0),(AR$4&gt;0)),(AR29/AR$4*100),"")</f>
        <v/>
      </c>
      <c r="AT29" s="19"/>
      <c r="AU29" s="4" t="str">
        <f t="shared" ref="AU29" si="275">IF(AND((AT29&gt;0),(AT$4&gt;0)),(AT29/AT$4*100),"")</f>
        <v/>
      </c>
      <c r="AV29" s="19"/>
      <c r="AW29" s="4" t="str">
        <f t="shared" ref="AW29" si="276">IF(AND((AV29&gt;0),(AV$4&gt;0)),(AV29/AV$4*100),"")</f>
        <v/>
      </c>
      <c r="AX29" s="19"/>
      <c r="AY29" s="4" t="str">
        <f t="shared" ref="AY29" si="277">IF(AND((AX29&gt;0),(AX$4&gt;0)),(AX29/AX$4*100),"")</f>
        <v/>
      </c>
      <c r="AZ29" s="19"/>
      <c r="BA29" s="4" t="str">
        <f t="shared" ref="BA29" si="278">IF(AND((AZ29&gt;0),(AZ$4&gt;0)),(AZ29/AZ$4*100),"")</f>
        <v/>
      </c>
      <c r="BB29" s="19"/>
      <c r="BC29" s="4" t="str">
        <f t="shared" ref="BC29" si="279">IF(AND((BB29&gt;0),(BB$4&gt;0)),(BB29/BB$4*100),"")</f>
        <v/>
      </c>
      <c r="BD29" s="19"/>
      <c r="BE29" s="4" t="str">
        <f t="shared" ref="BE29" si="280">IF(AND((BD29&gt;0),(BD$4&gt;0)),(BD29/BD$4*100),"")</f>
        <v/>
      </c>
      <c r="BF29" s="19"/>
      <c r="BG29" s="4" t="str">
        <f t="shared" ref="BG29" si="281">IF(AND((BF29&gt;0),(BF$4&gt;0)),(BF29/BF$4*100),"")</f>
        <v/>
      </c>
      <c r="BH29" s="19"/>
      <c r="BI29" s="4" t="str">
        <f t="shared" ref="BI29" si="282">IF(AND((BH29&gt;0),(BH$4&gt;0)),(BH29/BH$4*100),"")</f>
        <v/>
      </c>
      <c r="BK29" s="57" t="s">
        <v>27</v>
      </c>
      <c r="BL29" s="30">
        <f t="shared" si="16"/>
        <v>7</v>
      </c>
      <c r="BM29" s="31">
        <f t="shared" si="17"/>
        <v>3.2</v>
      </c>
      <c r="BN29" s="32" t="str">
        <f t="shared" si="18"/>
        <v>–</v>
      </c>
      <c r="BO29" s="33">
        <f t="shared" si="19"/>
        <v>4.9000000000000004</v>
      </c>
      <c r="BP29" s="34">
        <f t="shared" si="20"/>
        <v>5.3571428571428568</v>
      </c>
      <c r="BQ29" s="35" t="str">
        <f t="shared" si="41"/>
        <v>–</v>
      </c>
      <c r="BR29" s="36">
        <f t="shared" si="21"/>
        <v>7.1847507331378306</v>
      </c>
      <c r="BS29" s="37">
        <f t="shared" si="22"/>
        <v>3.7714285714285718</v>
      </c>
      <c r="BT29" s="38">
        <f t="shared" si="42"/>
        <v>6.3655907361977411</v>
      </c>
      <c r="BU29" s="32">
        <f t="shared" si="23"/>
        <v>0.57071383872680348</v>
      </c>
      <c r="BV29" s="39">
        <f t="shared" si="43"/>
        <v>0.70795897222959392</v>
      </c>
      <c r="BW29" s="32">
        <f t="shared" si="24"/>
        <v>4.9000000000000004</v>
      </c>
      <c r="BX29" s="35">
        <f t="shared" si="44"/>
        <v>7.1847507331378306</v>
      </c>
    </row>
    <row r="30" spans="1:76" ht="16.5" customHeight="1" x14ac:dyDescent="0.2">
      <c r="A30" s="10" t="s">
        <v>74</v>
      </c>
      <c r="B30" s="68">
        <f>IF(AND((B29&gt;0),(B28&gt;0)),(B29/B28),"")</f>
        <v>0.2592592592592593</v>
      </c>
      <c r="C30" s="4" t="s">
        <v>3</v>
      </c>
      <c r="D30" s="68" t="str">
        <f>IF(AND((D29&gt;0),(D28&gt;0)),(D29/D28),"")</f>
        <v/>
      </c>
      <c r="E30" s="4" t="s">
        <v>3</v>
      </c>
      <c r="F30" s="68" t="str">
        <f>IF(AND((F29&gt;0),(F28&gt;0)),(F29/F28),"")</f>
        <v/>
      </c>
      <c r="G30" s="4" t="s">
        <v>3</v>
      </c>
      <c r="H30" s="68">
        <f>IF(AND((H29&gt;0),(H28&gt;0)),(H29/H28),"")</f>
        <v>0.19354838709677419</v>
      </c>
      <c r="I30" s="4" t="s">
        <v>3</v>
      </c>
      <c r="J30" s="68">
        <f>IF(AND((J29&gt;0),(J28&gt;0)),(J29/J28),"")</f>
        <v>0.20987654320987656</v>
      </c>
      <c r="K30" s="4" t="s">
        <v>3</v>
      </c>
      <c r="L30" s="68">
        <f>IF(AND((L29&gt;0),(L28&gt;0)),(L29/L28),"")</f>
        <v>0.20958083832335331</v>
      </c>
      <c r="M30" s="4" t="s">
        <v>3</v>
      </c>
      <c r="N30" s="68">
        <f>IF(AND((N29&gt;0),(N28&gt;0)),(N29/N28),"")</f>
        <v>0.21476510067114093</v>
      </c>
      <c r="O30" s="4" t="s">
        <v>3</v>
      </c>
      <c r="P30" s="68" t="str">
        <f>IF(AND((P29&gt;0),(P28&gt;0)),(P29/P28),"")</f>
        <v/>
      </c>
      <c r="Q30" s="4" t="s">
        <v>3</v>
      </c>
      <c r="R30" s="68">
        <f>IF(AND((R29&gt;0),(R28&gt;0)),(R29/R28),"")</f>
        <v>0.23295454545454541</v>
      </c>
      <c r="S30" s="4" t="s">
        <v>3</v>
      </c>
      <c r="T30" s="68">
        <f>IF(AND((T29&gt;0),(T28&gt;0)),(T29/T28),"")</f>
        <v>0.23566878980891723</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283">IF(AND((AD29&gt;0),(AD28&gt;0)),(AD29/AD28),"")</f>
        <v/>
      </c>
      <c r="AE30" s="4" t="s">
        <v>3</v>
      </c>
      <c r="AF30" s="68" t="str">
        <f t="shared" ref="AF30" si="284">IF(AND((AF29&gt;0),(AF28&gt;0)),(AF29/AF28),"")</f>
        <v/>
      </c>
      <c r="AG30" s="4" t="s">
        <v>3</v>
      </c>
      <c r="AH30" s="68" t="str">
        <f t="shared" ref="AH30" si="285">IF(AND((AH29&gt;0),(AH28&gt;0)),(AH29/AH28),"")</f>
        <v/>
      </c>
      <c r="AI30" s="4" t="s">
        <v>3</v>
      </c>
      <c r="AJ30" s="68" t="str">
        <f t="shared" ref="AJ30" si="286">IF(AND((AJ29&gt;0),(AJ28&gt;0)),(AJ29/AJ28),"")</f>
        <v/>
      </c>
      <c r="AK30" s="4" t="s">
        <v>3</v>
      </c>
      <c r="AL30" s="68" t="str">
        <f t="shared" ref="AL30" si="287">IF(AND((AL29&gt;0),(AL28&gt;0)),(AL29/AL28),"")</f>
        <v/>
      </c>
      <c r="AM30" s="4" t="s">
        <v>3</v>
      </c>
      <c r="AN30" s="68" t="str">
        <f t="shared" ref="AN30" si="288">IF(AND((AN29&gt;0),(AN28&gt;0)),(AN29/AN28),"")</f>
        <v/>
      </c>
      <c r="AO30" s="4" t="s">
        <v>3</v>
      </c>
      <c r="AP30" s="68" t="str">
        <f t="shared" ref="AP30" si="289">IF(AND((AP29&gt;0),(AP28&gt;0)),(AP29/AP28),"")</f>
        <v/>
      </c>
      <c r="AQ30" s="4" t="s">
        <v>3</v>
      </c>
      <c r="AR30" s="68" t="str">
        <f t="shared" ref="AR30" si="290">IF(AND((AR29&gt;0),(AR28&gt;0)),(AR29/AR28),"")</f>
        <v/>
      </c>
      <c r="AS30" s="4" t="s">
        <v>3</v>
      </c>
      <c r="AT30" s="68" t="str">
        <f t="shared" ref="AT30" si="291">IF(AND((AT29&gt;0),(AT28&gt;0)),(AT29/AT28),"")</f>
        <v/>
      </c>
      <c r="AU30" s="4" t="s">
        <v>3</v>
      </c>
      <c r="AV30" s="68" t="str">
        <f t="shared" ref="AV30" si="292">IF(AND((AV29&gt;0),(AV28&gt;0)),(AV29/AV28),"")</f>
        <v/>
      </c>
      <c r="AW30" s="4" t="s">
        <v>3</v>
      </c>
      <c r="AX30" s="68" t="str">
        <f t="shared" ref="AX30" si="293">IF(AND((AX29&gt;0),(AX28&gt;0)),(AX29/AX28),"")</f>
        <v/>
      </c>
      <c r="AY30" s="4" t="s">
        <v>3</v>
      </c>
      <c r="AZ30" s="68" t="str">
        <f t="shared" ref="AZ30" si="294">IF(AND((AZ29&gt;0),(AZ28&gt;0)),(AZ29/AZ28),"")</f>
        <v/>
      </c>
      <c r="BA30" s="4" t="s">
        <v>3</v>
      </c>
      <c r="BB30" s="68" t="str">
        <f t="shared" ref="BB30" si="295">IF(AND((BB29&gt;0),(BB28&gt;0)),(BB29/BB28),"")</f>
        <v/>
      </c>
      <c r="BC30" s="4" t="s">
        <v>3</v>
      </c>
      <c r="BD30" s="68" t="str">
        <f t="shared" ref="BD30" si="296">IF(AND((BD29&gt;0),(BD28&gt;0)),(BD29/BD28),"")</f>
        <v/>
      </c>
      <c r="BE30" s="4" t="s">
        <v>3</v>
      </c>
      <c r="BF30" s="68" t="str">
        <f t="shared" ref="BF30" si="297">IF(AND((BF29&gt;0),(BF28&gt;0)),(BF29/BF28),"")</f>
        <v/>
      </c>
      <c r="BG30" s="4" t="s">
        <v>3</v>
      </c>
      <c r="BH30" s="68" t="str">
        <f t="shared" ref="BH30" si="298">IF(AND((BH29&gt;0),(BH28&gt;0)),(BH29/BH28),"")</f>
        <v/>
      </c>
      <c r="BI30" s="4" t="s">
        <v>3</v>
      </c>
      <c r="BK30" s="57" t="s">
        <v>28</v>
      </c>
      <c r="BL30" s="30">
        <f t="shared" si="16"/>
        <v>7</v>
      </c>
      <c r="BM30" s="40">
        <f t="shared" si="17"/>
        <v>0.19354838709677419</v>
      </c>
      <c r="BN30" s="22" t="str">
        <f t="shared" si="18"/>
        <v>–</v>
      </c>
      <c r="BO30" s="41">
        <f t="shared" si="19"/>
        <v>0.2592592592592593</v>
      </c>
      <c r="BP30" s="24" t="str">
        <f t="shared" si="20"/>
        <v/>
      </c>
      <c r="BQ30" s="6" t="s">
        <v>3</v>
      </c>
      <c r="BR30" s="26" t="str">
        <f t="shared" si="21"/>
        <v/>
      </c>
      <c r="BS30" s="42">
        <f t="shared" si="22"/>
        <v>0.22223620911769526</v>
      </c>
      <c r="BT30" s="28" t="s">
        <v>3</v>
      </c>
      <c r="BU30" s="43">
        <f t="shared" si="23"/>
        <v>2.1824113363663428E-2</v>
      </c>
      <c r="BV30" s="29" t="s">
        <v>3</v>
      </c>
      <c r="BW30" s="43">
        <f t="shared" si="24"/>
        <v>0.2592592592592593</v>
      </c>
      <c r="BX30" s="25" t="s">
        <v>3</v>
      </c>
    </row>
    <row r="31" spans="1:76" ht="16.5" customHeight="1" x14ac:dyDescent="0.2">
      <c r="A31" s="15" t="s">
        <v>73</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c r="BW31" s="22"/>
      <c r="BX31" s="25"/>
    </row>
    <row r="32" spans="1:76" ht="16.5" customHeight="1" x14ac:dyDescent="0.2">
      <c r="A32" s="10" t="s">
        <v>26</v>
      </c>
      <c r="B32" s="19">
        <v>19.600000000000001</v>
      </c>
      <c r="C32" s="4">
        <f>IF(AND((B32&gt;0),(B$4&gt;0)),(B32/B$4*100),"")</f>
        <v>28.739002932551323</v>
      </c>
      <c r="D32" s="19">
        <v>22.7</v>
      </c>
      <c r="E32" s="4">
        <f>IF(AND((D32&gt;0),(D$4&gt;0)),(D32/D$4*100),"")</f>
        <v>28.375</v>
      </c>
      <c r="F32" s="19"/>
      <c r="G32" s="4" t="str">
        <f>IF(AND((F32&gt;0),(F$4&gt;0)),(F32/F$4*100),"")</f>
        <v/>
      </c>
      <c r="H32" s="19">
        <v>20.5</v>
      </c>
      <c r="I32" s="4">
        <f>IF(AND((H32&gt;0),(H$4&gt;0)),(H32/H$4*100),"")</f>
        <v>30.50595238095238</v>
      </c>
      <c r="J32" s="19">
        <v>18.100000000000001</v>
      </c>
      <c r="K32" s="4">
        <f>IF(AND((J32&gt;0),(J$4&gt;0)),(J32/J$4*100),"")</f>
        <v>29.526916802610121</v>
      </c>
      <c r="L32" s="19">
        <v>17.7</v>
      </c>
      <c r="M32" s="4">
        <f>IF(AND((L32&gt;0),(L$4&gt;0)),(L32/L$4*100),"")</f>
        <v>35.119047619047613</v>
      </c>
      <c r="N32" s="19">
        <v>18.600000000000001</v>
      </c>
      <c r="O32" s="4">
        <f>IF(AND((N32&gt;0),(N$4&gt;0)),(N32/N$4*100),"")</f>
        <v>35.976789168278536</v>
      </c>
      <c r="P32" s="19"/>
      <c r="Q32" s="4" t="str">
        <f>IF(AND((P32&gt;0),(P$4&gt;0)),(P32/P$4*100),"")</f>
        <v/>
      </c>
      <c r="R32" s="19"/>
      <c r="S32" s="4" t="str">
        <f>IF(AND((R32&gt;0),(R$4&gt;0)),(R32/R$4*100),"")</f>
        <v/>
      </c>
      <c r="T32" s="19">
        <v>17</v>
      </c>
      <c r="U32" s="4">
        <f>IF(AND((T32&gt;0),(T$4&gt;0)),(T32/T$4*100),"")</f>
        <v>29.616724738675959</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 si="299">IF(AND((AD32&gt;0),(AD$4&gt;0)),(AD32/AD$4*100),"")</f>
        <v/>
      </c>
      <c r="AF32" s="19"/>
      <c r="AG32" s="4" t="str">
        <f t="shared" ref="AG32" si="300">IF(AND((AF32&gt;0),(AF$4&gt;0)),(AF32/AF$4*100),"")</f>
        <v/>
      </c>
      <c r="AH32" s="19"/>
      <c r="AI32" s="4" t="str">
        <f t="shared" ref="AI32" si="301">IF(AND((AH32&gt;0),(AH$4&gt;0)),(AH32/AH$4*100),"")</f>
        <v/>
      </c>
      <c r="AJ32" s="19"/>
      <c r="AK32" s="4" t="str">
        <f t="shared" ref="AK32" si="302">IF(AND((AJ32&gt;0),(AJ$4&gt;0)),(AJ32/AJ$4*100),"")</f>
        <v/>
      </c>
      <c r="AL32" s="19"/>
      <c r="AM32" s="4" t="str">
        <f t="shared" ref="AM32" si="303">IF(AND((AL32&gt;0),(AL$4&gt;0)),(AL32/AL$4*100),"")</f>
        <v/>
      </c>
      <c r="AN32" s="19"/>
      <c r="AO32" s="4" t="str">
        <f t="shared" ref="AO32" si="304">IF(AND((AN32&gt;0),(AN$4&gt;0)),(AN32/AN$4*100),"")</f>
        <v/>
      </c>
      <c r="AP32" s="19"/>
      <c r="AQ32" s="4" t="str">
        <f t="shared" ref="AQ32" si="305">IF(AND((AP32&gt;0),(AP$4&gt;0)),(AP32/AP$4*100),"")</f>
        <v/>
      </c>
      <c r="AR32" s="19"/>
      <c r="AS32" s="4" t="str">
        <f t="shared" ref="AS32" si="306">IF(AND((AR32&gt;0),(AR$4&gt;0)),(AR32/AR$4*100),"")</f>
        <v/>
      </c>
      <c r="AT32" s="19"/>
      <c r="AU32" s="4" t="str">
        <f t="shared" ref="AU32" si="307">IF(AND((AT32&gt;0),(AT$4&gt;0)),(AT32/AT$4*100),"")</f>
        <v/>
      </c>
      <c r="AV32" s="19"/>
      <c r="AW32" s="4" t="str">
        <f t="shared" ref="AW32" si="308">IF(AND((AV32&gt;0),(AV$4&gt;0)),(AV32/AV$4*100),"")</f>
        <v/>
      </c>
      <c r="AX32" s="19"/>
      <c r="AY32" s="4" t="str">
        <f t="shared" ref="AY32" si="309">IF(AND((AX32&gt;0),(AX$4&gt;0)),(AX32/AX$4*100),"")</f>
        <v/>
      </c>
      <c r="AZ32" s="19"/>
      <c r="BA32" s="4" t="str">
        <f t="shared" ref="BA32" si="310">IF(AND((AZ32&gt;0),(AZ$4&gt;0)),(AZ32/AZ$4*100),"")</f>
        <v/>
      </c>
      <c r="BB32" s="19"/>
      <c r="BC32" s="4" t="str">
        <f t="shared" ref="BC32" si="311">IF(AND((BB32&gt;0),(BB$4&gt;0)),(BB32/BB$4*100),"")</f>
        <v/>
      </c>
      <c r="BD32" s="19"/>
      <c r="BE32" s="4" t="str">
        <f t="shared" ref="BE32" si="312">IF(AND((BD32&gt;0),(BD$4&gt;0)),(BD32/BD$4*100),"")</f>
        <v/>
      </c>
      <c r="BF32" s="19"/>
      <c r="BG32" s="4" t="str">
        <f t="shared" ref="BG32" si="313">IF(AND((BF32&gt;0),(BF$4&gt;0)),(BF32/BF$4*100),"")</f>
        <v/>
      </c>
      <c r="BH32" s="19"/>
      <c r="BI32" s="4" t="str">
        <f t="shared" ref="BI32" si="314">IF(AND((BH32&gt;0),(BH$4&gt;0)),(BH32/BH$4*100),"")</f>
        <v/>
      </c>
      <c r="BK32" s="57" t="s">
        <v>26</v>
      </c>
      <c r="BL32" s="30">
        <f t="shared" si="16"/>
        <v>7</v>
      </c>
      <c r="BM32" s="31">
        <f t="shared" si="17"/>
        <v>17</v>
      </c>
      <c r="BN32" s="32" t="str">
        <f t="shared" si="18"/>
        <v>–</v>
      </c>
      <c r="BO32" s="33">
        <f t="shared" si="19"/>
        <v>22.7</v>
      </c>
      <c r="BP32" s="34">
        <f t="shared" si="20"/>
        <v>28.375</v>
      </c>
      <c r="BQ32" s="35" t="str">
        <f t="shared" si="41"/>
        <v>–</v>
      </c>
      <c r="BR32" s="36">
        <f t="shared" si="21"/>
        <v>35.976789168278536</v>
      </c>
      <c r="BS32" s="37">
        <f t="shared" si="22"/>
        <v>19.171428571428574</v>
      </c>
      <c r="BT32" s="38">
        <f t="shared" si="42"/>
        <v>31.122776234587995</v>
      </c>
      <c r="BU32" s="32">
        <f t="shared" si="23"/>
        <v>1.9474036439272038</v>
      </c>
      <c r="BV32" s="39">
        <f t="shared" si="43"/>
        <v>3.108046171657814</v>
      </c>
      <c r="BW32" s="32">
        <f t="shared" si="24"/>
        <v>19.600000000000001</v>
      </c>
      <c r="BX32" s="35">
        <f t="shared" si="44"/>
        <v>28.739002932551323</v>
      </c>
    </row>
    <row r="33" spans="1:76" ht="16.5" customHeight="1" x14ac:dyDescent="0.2">
      <c r="A33" s="10" t="s">
        <v>27</v>
      </c>
      <c r="B33" s="19">
        <v>5.2</v>
      </c>
      <c r="C33" s="4">
        <f>IF(AND((B33&gt;0),(B$4&gt;0)),(B33/B$4*100),"")</f>
        <v>7.6246334310850443</v>
      </c>
      <c r="D33" s="19">
        <v>3.8</v>
      </c>
      <c r="E33" s="4">
        <f>IF(AND((D33&gt;0),(D$4&gt;0)),(D33/D$4*100),"")</f>
        <v>4.75</v>
      </c>
      <c r="F33" s="19"/>
      <c r="G33" s="4" t="str">
        <f>IF(AND((F33&gt;0),(F$4&gt;0)),(F33/F$4*100),"")</f>
        <v/>
      </c>
      <c r="H33" s="19">
        <v>5.3</v>
      </c>
      <c r="I33" s="4">
        <f>IF(AND((H33&gt;0),(H$4&gt;0)),(H33/H$4*100),"")</f>
        <v>7.8869047619047619</v>
      </c>
      <c r="J33" s="19">
        <v>3.7</v>
      </c>
      <c r="K33" s="4">
        <f>IF(AND((J33&gt;0),(J$4&gt;0)),(J33/J$4*100),"")</f>
        <v>6.0358890701468191</v>
      </c>
      <c r="L33" s="19">
        <v>3.3</v>
      </c>
      <c r="M33" s="4">
        <f>IF(AND((L33&gt;0),(L$4&gt;0)),(L33/L$4*100),"")</f>
        <v>6.5476190476190483</v>
      </c>
      <c r="N33" s="19">
        <v>3.2</v>
      </c>
      <c r="O33" s="4">
        <f>IF(AND((N33&gt;0),(N$4&gt;0)),(N33/N$4*100),"")</f>
        <v>6.1895551257253389</v>
      </c>
      <c r="P33" s="19"/>
      <c r="Q33" s="4" t="str">
        <f>IF(AND((P33&gt;0),(P$4&gt;0)),(P33/P$4*100),"")</f>
        <v/>
      </c>
      <c r="R33" s="19"/>
      <c r="S33" s="4" t="str">
        <f>IF(AND((R33&gt;0),(R$4&gt;0)),(R33/R$4*100),"")</f>
        <v/>
      </c>
      <c r="T33" s="19">
        <v>4.2</v>
      </c>
      <c r="U33" s="4">
        <f>IF(AND((T33&gt;0),(T$4&gt;0)),(T33/T$4*100),"")</f>
        <v>7.3170731707317085</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 si="315">IF(AND((AD33&gt;0),(AD$4&gt;0)),(AD33/AD$4*100),"")</f>
        <v/>
      </c>
      <c r="AF33" s="19"/>
      <c r="AG33" s="4" t="str">
        <f t="shared" ref="AG33" si="316">IF(AND((AF33&gt;0),(AF$4&gt;0)),(AF33/AF$4*100),"")</f>
        <v/>
      </c>
      <c r="AH33" s="19"/>
      <c r="AI33" s="4" t="str">
        <f t="shared" ref="AI33" si="317">IF(AND((AH33&gt;0),(AH$4&gt;0)),(AH33/AH$4*100),"")</f>
        <v/>
      </c>
      <c r="AJ33" s="19"/>
      <c r="AK33" s="4" t="str">
        <f t="shared" ref="AK33" si="318">IF(AND((AJ33&gt;0),(AJ$4&gt;0)),(AJ33/AJ$4*100),"")</f>
        <v/>
      </c>
      <c r="AL33" s="19"/>
      <c r="AM33" s="4" t="str">
        <f t="shared" ref="AM33" si="319">IF(AND((AL33&gt;0),(AL$4&gt;0)),(AL33/AL$4*100),"")</f>
        <v/>
      </c>
      <c r="AN33" s="19"/>
      <c r="AO33" s="4" t="str">
        <f t="shared" ref="AO33" si="320">IF(AND((AN33&gt;0),(AN$4&gt;0)),(AN33/AN$4*100),"")</f>
        <v/>
      </c>
      <c r="AP33" s="19"/>
      <c r="AQ33" s="4" t="str">
        <f t="shared" ref="AQ33" si="321">IF(AND((AP33&gt;0),(AP$4&gt;0)),(AP33/AP$4*100),"")</f>
        <v/>
      </c>
      <c r="AR33" s="19"/>
      <c r="AS33" s="4" t="str">
        <f t="shared" ref="AS33" si="322">IF(AND((AR33&gt;0),(AR$4&gt;0)),(AR33/AR$4*100),"")</f>
        <v/>
      </c>
      <c r="AT33" s="19"/>
      <c r="AU33" s="4" t="str">
        <f t="shared" ref="AU33" si="323">IF(AND((AT33&gt;0),(AT$4&gt;0)),(AT33/AT$4*100),"")</f>
        <v/>
      </c>
      <c r="AV33" s="19"/>
      <c r="AW33" s="4" t="str">
        <f t="shared" ref="AW33" si="324">IF(AND((AV33&gt;0),(AV$4&gt;0)),(AV33/AV$4*100),"")</f>
        <v/>
      </c>
      <c r="AX33" s="19"/>
      <c r="AY33" s="4" t="str">
        <f t="shared" ref="AY33" si="325">IF(AND((AX33&gt;0),(AX$4&gt;0)),(AX33/AX$4*100),"")</f>
        <v/>
      </c>
      <c r="AZ33" s="19"/>
      <c r="BA33" s="4" t="str">
        <f t="shared" ref="BA33" si="326">IF(AND((AZ33&gt;0),(AZ$4&gt;0)),(AZ33/AZ$4*100),"")</f>
        <v/>
      </c>
      <c r="BB33" s="19"/>
      <c r="BC33" s="4" t="str">
        <f t="shared" ref="BC33" si="327">IF(AND((BB33&gt;0),(BB$4&gt;0)),(BB33/BB$4*100),"")</f>
        <v/>
      </c>
      <c r="BD33" s="19"/>
      <c r="BE33" s="4" t="str">
        <f t="shared" ref="BE33" si="328">IF(AND((BD33&gt;0),(BD$4&gt;0)),(BD33/BD$4*100),"")</f>
        <v/>
      </c>
      <c r="BF33" s="19"/>
      <c r="BG33" s="4" t="str">
        <f t="shared" ref="BG33" si="329">IF(AND((BF33&gt;0),(BF$4&gt;0)),(BF33/BF$4*100),"")</f>
        <v/>
      </c>
      <c r="BH33" s="19"/>
      <c r="BI33" s="4" t="str">
        <f t="shared" ref="BI33" si="330">IF(AND((BH33&gt;0),(BH$4&gt;0)),(BH33/BH$4*100),"")</f>
        <v/>
      </c>
      <c r="BK33" s="57" t="s">
        <v>27</v>
      </c>
      <c r="BL33" s="30">
        <f t="shared" si="16"/>
        <v>7</v>
      </c>
      <c r="BM33" s="31">
        <f t="shared" si="17"/>
        <v>3.2</v>
      </c>
      <c r="BN33" s="32" t="str">
        <f t="shared" si="18"/>
        <v>–</v>
      </c>
      <c r="BO33" s="33">
        <f t="shared" si="19"/>
        <v>5.3</v>
      </c>
      <c r="BP33" s="34">
        <f t="shared" si="20"/>
        <v>4.75</v>
      </c>
      <c r="BQ33" s="35" t="str">
        <f t="shared" si="41"/>
        <v>–</v>
      </c>
      <c r="BR33" s="36">
        <f t="shared" si="21"/>
        <v>7.8869047619047619</v>
      </c>
      <c r="BS33" s="37">
        <f t="shared" si="22"/>
        <v>4.0999999999999996</v>
      </c>
      <c r="BT33" s="38">
        <f t="shared" si="42"/>
        <v>6.62166780103039</v>
      </c>
      <c r="BU33" s="32">
        <f t="shared" si="23"/>
        <v>0.85244745683629752</v>
      </c>
      <c r="BV33" s="39">
        <f t="shared" si="43"/>
        <v>1.0900179594432877</v>
      </c>
      <c r="BW33" s="32">
        <f t="shared" si="24"/>
        <v>5.2</v>
      </c>
      <c r="BX33" s="35">
        <f t="shared" si="44"/>
        <v>7.6246334310850443</v>
      </c>
    </row>
    <row r="34" spans="1:76" ht="16.5" customHeight="1" thickBot="1" x14ac:dyDescent="0.25">
      <c r="A34" s="10" t="s">
        <v>74</v>
      </c>
      <c r="B34" s="68">
        <f>IF(AND((B33&gt;0),(B32&gt;0)),(B33/B32),"")</f>
        <v>0.26530612244897961</v>
      </c>
      <c r="C34" s="4" t="s">
        <v>3</v>
      </c>
      <c r="D34" s="68">
        <f>IF(AND((D33&gt;0),(D32&gt;0)),(D33/D32),"")</f>
        <v>0.16740088105726872</v>
      </c>
      <c r="E34" s="4" t="s">
        <v>3</v>
      </c>
      <c r="F34" s="68" t="str">
        <f>IF(AND((F33&gt;0),(F32&gt;0)),(F33/F32),"")</f>
        <v/>
      </c>
      <c r="G34" s="4" t="s">
        <v>3</v>
      </c>
      <c r="H34" s="68">
        <f>IF(AND((H33&gt;0),(H32&gt;0)),(H33/H32),"")</f>
        <v>0.25853658536585367</v>
      </c>
      <c r="I34" s="4" t="s">
        <v>3</v>
      </c>
      <c r="J34" s="68">
        <f>IF(AND((J33&gt;0),(J32&gt;0)),(J33/J32),"")</f>
        <v>0.20441988950276244</v>
      </c>
      <c r="K34" s="4" t="s">
        <v>3</v>
      </c>
      <c r="L34" s="68">
        <f>IF(AND((L33&gt;0),(L32&gt;0)),(L33/L32),"")</f>
        <v>0.1864406779661017</v>
      </c>
      <c r="M34" s="4" t="s">
        <v>3</v>
      </c>
      <c r="N34" s="68">
        <f>IF(AND((N33&gt;0),(N32&gt;0)),(N33/N32),"")</f>
        <v>0.17204301075268816</v>
      </c>
      <c r="O34" s="4" t="s">
        <v>3</v>
      </c>
      <c r="P34" s="68" t="str">
        <f>IF(AND((P33&gt;0),(P32&gt;0)),(P33/P32),"")</f>
        <v/>
      </c>
      <c r="Q34" s="4" t="s">
        <v>3</v>
      </c>
      <c r="R34" s="68" t="str">
        <f>IF(AND((R33&gt;0),(R32&gt;0)),(R33/R32),"")</f>
        <v/>
      </c>
      <c r="S34" s="4" t="s">
        <v>3</v>
      </c>
      <c r="T34" s="68">
        <f>IF(AND((T33&gt;0),(T32&gt;0)),(T33/T32),"")</f>
        <v>0.24705882352941178</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331">IF(AND((AD33&gt;0),(AD32&gt;0)),(AD33/AD32),"")</f>
        <v/>
      </c>
      <c r="AE34" s="4" t="s">
        <v>3</v>
      </c>
      <c r="AF34" s="68" t="str">
        <f t="shared" ref="AF34" si="332">IF(AND((AF33&gt;0),(AF32&gt;0)),(AF33/AF32),"")</f>
        <v/>
      </c>
      <c r="AG34" s="4" t="s">
        <v>3</v>
      </c>
      <c r="AH34" s="68" t="str">
        <f t="shared" ref="AH34" si="333">IF(AND((AH33&gt;0),(AH32&gt;0)),(AH33/AH32),"")</f>
        <v/>
      </c>
      <c r="AI34" s="4" t="s">
        <v>3</v>
      </c>
      <c r="AJ34" s="68" t="str">
        <f t="shared" ref="AJ34" si="334">IF(AND((AJ33&gt;0),(AJ32&gt;0)),(AJ33/AJ32),"")</f>
        <v/>
      </c>
      <c r="AK34" s="4" t="s">
        <v>3</v>
      </c>
      <c r="AL34" s="68" t="str">
        <f t="shared" ref="AL34" si="335">IF(AND((AL33&gt;0),(AL32&gt;0)),(AL33/AL32),"")</f>
        <v/>
      </c>
      <c r="AM34" s="4" t="s">
        <v>3</v>
      </c>
      <c r="AN34" s="68" t="str">
        <f t="shared" ref="AN34" si="336">IF(AND((AN33&gt;0),(AN32&gt;0)),(AN33/AN32),"")</f>
        <v/>
      </c>
      <c r="AO34" s="4" t="s">
        <v>3</v>
      </c>
      <c r="AP34" s="68" t="str">
        <f t="shared" ref="AP34" si="337">IF(AND((AP33&gt;0),(AP32&gt;0)),(AP33/AP32),"")</f>
        <v/>
      </c>
      <c r="AQ34" s="4" t="s">
        <v>3</v>
      </c>
      <c r="AR34" s="68" t="str">
        <f t="shared" ref="AR34" si="338">IF(AND((AR33&gt;0),(AR32&gt;0)),(AR33/AR32),"")</f>
        <v/>
      </c>
      <c r="AS34" s="4" t="s">
        <v>3</v>
      </c>
      <c r="AT34" s="68" t="str">
        <f t="shared" ref="AT34" si="339">IF(AND((AT33&gt;0),(AT32&gt;0)),(AT33/AT32),"")</f>
        <v/>
      </c>
      <c r="AU34" s="4" t="s">
        <v>3</v>
      </c>
      <c r="AV34" s="68" t="str">
        <f t="shared" ref="AV34" si="340">IF(AND((AV33&gt;0),(AV32&gt;0)),(AV33/AV32),"")</f>
        <v/>
      </c>
      <c r="AW34" s="4" t="s">
        <v>3</v>
      </c>
      <c r="AX34" s="68" t="str">
        <f t="shared" ref="AX34" si="341">IF(AND((AX33&gt;0),(AX32&gt;0)),(AX33/AX32),"")</f>
        <v/>
      </c>
      <c r="AY34" s="4" t="s">
        <v>3</v>
      </c>
      <c r="AZ34" s="68" t="str">
        <f t="shared" ref="AZ34" si="342">IF(AND((AZ33&gt;0),(AZ32&gt;0)),(AZ33/AZ32),"")</f>
        <v/>
      </c>
      <c r="BA34" s="4" t="s">
        <v>3</v>
      </c>
      <c r="BB34" s="68" t="str">
        <f t="shared" ref="BB34" si="343">IF(AND((BB33&gt;0),(BB32&gt;0)),(BB33/BB32),"")</f>
        <v/>
      </c>
      <c r="BC34" s="4" t="s">
        <v>3</v>
      </c>
      <c r="BD34" s="68" t="str">
        <f t="shared" ref="BD34" si="344">IF(AND((BD33&gt;0),(BD32&gt;0)),(BD33/BD32),"")</f>
        <v/>
      </c>
      <c r="BE34" s="4" t="s">
        <v>3</v>
      </c>
      <c r="BF34" s="68" t="str">
        <f t="shared" ref="BF34" si="345">IF(AND((BF33&gt;0),(BF32&gt;0)),(BF33/BF32),"")</f>
        <v/>
      </c>
      <c r="BG34" s="4" t="s">
        <v>3</v>
      </c>
      <c r="BH34" s="68" t="str">
        <f t="shared" ref="BH34" si="346">IF(AND((BH33&gt;0),(BH32&gt;0)),(BH33/BH32),"")</f>
        <v/>
      </c>
      <c r="BI34" s="4" t="s">
        <v>3</v>
      </c>
      <c r="BK34" s="58" t="s">
        <v>28</v>
      </c>
      <c r="BL34" s="44">
        <f t="shared" si="16"/>
        <v>7</v>
      </c>
      <c r="BM34" s="45">
        <f t="shared" si="17"/>
        <v>0.16740088105726872</v>
      </c>
      <c r="BN34" s="46" t="str">
        <f t="shared" si="18"/>
        <v>–</v>
      </c>
      <c r="BO34" s="47">
        <f t="shared" si="19"/>
        <v>0.26530612244897961</v>
      </c>
      <c r="BP34" s="48" t="str">
        <f t="shared" si="20"/>
        <v/>
      </c>
      <c r="BQ34" s="49" t="s">
        <v>3</v>
      </c>
      <c r="BR34" s="50" t="str">
        <f t="shared" si="21"/>
        <v/>
      </c>
      <c r="BS34" s="51">
        <f t="shared" si="22"/>
        <v>0.21445799866043802</v>
      </c>
      <c r="BT34" s="52" t="s">
        <v>3</v>
      </c>
      <c r="BU34" s="53">
        <f t="shared" si="23"/>
        <v>4.1813882645964535E-2</v>
      </c>
      <c r="BV34" s="54" t="s">
        <v>3</v>
      </c>
      <c r="BW34" s="53">
        <f t="shared" si="24"/>
        <v>0.26530612244897961</v>
      </c>
      <c r="BX34" s="49" t="s">
        <v>3</v>
      </c>
    </row>
    <row r="35" spans="1:76"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c r="BW35" s="98"/>
      <c r="BX35"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5"/>
  <sheetViews>
    <sheetView zoomScaleNormal="100" workbookViewId="0">
      <pane xSplit="1" ySplit="2" topLeftCell="B3" activePane="bottomRight" state="frozen"/>
      <selection pane="topRight" activeCell="B1" sqref="B1"/>
      <selection pane="bottomLeft" activeCell="A3" sqref="A3"/>
      <selection pane="bottomRight" activeCell="J19" sqref="J1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6" t="s">
        <v>84</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c r="BW1" s="125" t="s">
        <v>85</v>
      </c>
      <c r="BX1" s="125"/>
    </row>
    <row r="2" spans="1:76" ht="16.5" customHeight="1" x14ac:dyDescent="0.2">
      <c r="A2" s="7" t="s">
        <v>10</v>
      </c>
      <c r="B2" s="8" t="s">
        <v>13</v>
      </c>
      <c r="C2" s="9" t="s">
        <v>33</v>
      </c>
      <c r="D2" s="8" t="s">
        <v>13</v>
      </c>
      <c r="E2" s="9" t="s">
        <v>33</v>
      </c>
      <c r="F2" s="8" t="s">
        <v>13</v>
      </c>
      <c r="G2" s="9" t="s">
        <v>33</v>
      </c>
      <c r="H2" s="8" t="s">
        <v>13</v>
      </c>
      <c r="I2" s="9" t="s">
        <v>33</v>
      </c>
      <c r="J2" s="8" t="s">
        <v>13</v>
      </c>
      <c r="K2" s="9" t="s">
        <v>33</v>
      </c>
      <c r="L2" s="8" t="s">
        <v>13</v>
      </c>
      <c r="M2" s="9" t="s">
        <v>33</v>
      </c>
      <c r="N2" s="8" t="s">
        <v>13</v>
      </c>
      <c r="O2" s="9" t="s">
        <v>33</v>
      </c>
      <c r="P2" s="8" t="s">
        <v>13</v>
      </c>
      <c r="Q2" s="9" t="s">
        <v>33</v>
      </c>
      <c r="R2" s="8" t="s">
        <v>13</v>
      </c>
      <c r="S2" s="9" t="s">
        <v>33</v>
      </c>
      <c r="T2" s="8" t="s">
        <v>13</v>
      </c>
      <c r="U2" s="9" t="s">
        <v>33</v>
      </c>
      <c r="V2" s="8" t="s">
        <v>13</v>
      </c>
      <c r="W2" s="9" t="s">
        <v>33</v>
      </c>
      <c r="X2" s="8" t="s">
        <v>13</v>
      </c>
      <c r="Y2" s="9" t="s">
        <v>33</v>
      </c>
      <c r="Z2" s="8" t="s">
        <v>13</v>
      </c>
      <c r="AA2" s="9" t="s">
        <v>33</v>
      </c>
      <c r="AB2" s="8" t="s">
        <v>13</v>
      </c>
      <c r="AC2" s="9" t="s">
        <v>33</v>
      </c>
      <c r="AD2" s="8" t="s">
        <v>13</v>
      </c>
      <c r="AE2" s="9" t="s">
        <v>33</v>
      </c>
      <c r="AF2" s="8" t="s">
        <v>13</v>
      </c>
      <c r="AG2" s="9" t="s">
        <v>33</v>
      </c>
      <c r="AH2" s="8" t="s">
        <v>13</v>
      </c>
      <c r="AI2" s="9" t="s">
        <v>33</v>
      </c>
      <c r="AJ2" s="8" t="s">
        <v>13</v>
      </c>
      <c r="AK2" s="9" t="s">
        <v>33</v>
      </c>
      <c r="AL2" s="8" t="s">
        <v>13</v>
      </c>
      <c r="AM2" s="9" t="s">
        <v>33</v>
      </c>
      <c r="AN2" s="8" t="s">
        <v>13</v>
      </c>
      <c r="AO2" s="9" t="s">
        <v>33</v>
      </c>
      <c r="AP2" s="8" t="s">
        <v>13</v>
      </c>
      <c r="AQ2" s="9" t="s">
        <v>33</v>
      </c>
      <c r="AR2" s="8" t="s">
        <v>13</v>
      </c>
      <c r="AS2" s="9" t="s">
        <v>33</v>
      </c>
      <c r="AT2" s="8" t="s">
        <v>13</v>
      </c>
      <c r="AU2" s="9" t="s">
        <v>33</v>
      </c>
      <c r="AV2" s="8" t="s">
        <v>13</v>
      </c>
      <c r="AW2" s="9" t="s">
        <v>33</v>
      </c>
      <c r="AX2" s="8" t="s">
        <v>13</v>
      </c>
      <c r="AY2" s="9" t="s">
        <v>33</v>
      </c>
      <c r="AZ2" s="8" t="s">
        <v>13</v>
      </c>
      <c r="BA2" s="9" t="s">
        <v>33</v>
      </c>
      <c r="BB2" s="8" t="s">
        <v>13</v>
      </c>
      <c r="BC2" s="9" t="s">
        <v>33</v>
      </c>
      <c r="BD2" s="8" t="s">
        <v>13</v>
      </c>
      <c r="BE2" s="9" t="s">
        <v>33</v>
      </c>
      <c r="BF2" s="8" t="s">
        <v>13</v>
      </c>
      <c r="BG2" s="9" t="s">
        <v>33</v>
      </c>
      <c r="BH2" s="8" t="s">
        <v>13</v>
      </c>
      <c r="BI2" s="9" t="s">
        <v>33</v>
      </c>
      <c r="BK2" s="132"/>
      <c r="BL2" s="134"/>
      <c r="BM2" s="128" t="s">
        <v>13</v>
      </c>
      <c r="BN2" s="128"/>
      <c r="BO2" s="128"/>
      <c r="BP2" s="129" t="s">
        <v>33</v>
      </c>
      <c r="BQ2" s="129"/>
      <c r="BR2" s="130"/>
      <c r="BS2" s="102" t="s">
        <v>13</v>
      </c>
      <c r="BT2" s="104" t="s">
        <v>33</v>
      </c>
      <c r="BU2" s="102" t="s">
        <v>13</v>
      </c>
      <c r="BV2" s="61" t="s">
        <v>33</v>
      </c>
      <c r="BW2" s="102" t="s">
        <v>13</v>
      </c>
      <c r="BX2" s="103" t="s">
        <v>33</v>
      </c>
    </row>
    <row r="3" spans="1:76" ht="16.5" customHeight="1" x14ac:dyDescent="0.2">
      <c r="A3" s="10" t="s">
        <v>4</v>
      </c>
      <c r="B3" s="11">
        <v>315.10000000000002</v>
      </c>
      <c r="C3" s="1">
        <f>IF(AND((B3&gt;0),(B$4&gt;0)),(B3/B$4*100),"")</f>
        <v>576.05118829981711</v>
      </c>
      <c r="D3" s="11">
        <v>271.8</v>
      </c>
      <c r="E3" s="1">
        <f>IF(AND((D3&gt;0),(D$4&gt;0)),(D3/D$4*100),"")</f>
        <v>580.76923076923083</v>
      </c>
      <c r="F3" s="11">
        <v>244.5</v>
      </c>
      <c r="G3" s="1">
        <f>IF(AND((F3&gt;0),(F$4&gt;0)),(F3/F$4*100),"")</f>
        <v>545.75892857142867</v>
      </c>
      <c r="H3" s="11">
        <v>283.3</v>
      </c>
      <c r="I3" s="1">
        <f>IF(AND((H3&gt;0),(H$4&gt;0)),(H3/H$4*100),"")</f>
        <v>572.32323232323233</v>
      </c>
      <c r="J3" s="11">
        <v>238.2</v>
      </c>
      <c r="K3" s="1">
        <f>IF(AND((J3&gt;0),(J$4&gt;0)),(J3/J$4*100),"")</f>
        <v>534.08071748878911</v>
      </c>
      <c r="L3" s="11">
        <v>293.2</v>
      </c>
      <c r="M3" s="1">
        <f>IF(AND((L3&gt;0),(L$4&gt;0)),(L3/L$4*100),"")</f>
        <v>585.22954091816359</v>
      </c>
      <c r="N3" s="11">
        <v>279</v>
      </c>
      <c r="O3" s="1">
        <f>IF(AND((N3&gt;0),(N$4&gt;0)),(N3/N$4*100),"")</f>
        <v>519.55307262569829</v>
      </c>
      <c r="P3" s="11">
        <v>284</v>
      </c>
      <c r="Q3" s="1">
        <f>IF(AND((P3&gt;0),(P$4&gt;0)),(P3/P$4*100),"")</f>
        <v>594.14225941422603</v>
      </c>
      <c r="R3" s="11">
        <v>275.89999999999998</v>
      </c>
      <c r="S3" s="1">
        <f>IF(AND((R3&gt;0),(R$4&gt;0)),(R3/R$4*100),"")</f>
        <v>559.63488843813388</v>
      </c>
      <c r="T3" s="11">
        <v>257.39999999999998</v>
      </c>
      <c r="U3" s="1">
        <f>IF(AND((T3&gt;0),(T$4&gt;0)),(T3/T$4*100),"")</f>
        <v>554.74137931034488</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238.2</v>
      </c>
      <c r="BN3" s="22" t="str">
        <f>IF(COUNT(BM3)&gt;0,"–","?")</f>
        <v>–</v>
      </c>
      <c r="BO3" s="23">
        <f>IF(SUM(B3,D3,F3,H3,J3,L3,N3,P3,R3,T3,V3,X3,Z3,AB3,AD3,AF3,AH3,AJ3,AL3,AN3,AP3,AR3,AT3,AV3,AX3,AZ3,BB3,BD3,BF3,BH3)&gt;0,MAX(B3,D3,F3,H3,J3,L3,N3,P3,R3,T3,V3,X3,Z3,AB3,AD3,AF3,AH3,AJ3,AL3,AN3,AP3,AR3,AT3,AV3,AX3,AZ3,BB3,BD3,BF3,BH3),"")</f>
        <v>315.10000000000002</v>
      </c>
      <c r="BP3" s="24">
        <f>IF(SUM(C3,E3,G3,I3,K3,M3,O3,Q3,S3,U3,W3,Y3,AA3,AC3,AE3,AG3,AI3,AK3,AM3,AO3,AQ3,AS3,AU3,AW3,AY3,BA3,BC3,BE3,BG3,BI3)&gt;0,MIN(C3,E3,G3,I3,K3,M3,O3,Q3,S3,U3,W3,Y3,AA3,AC3,AE3,AG3,AI3,AK3,AM3,AO3,AQ3,AS3,AU3,AW3,AY3,BA3,BC3,BE3,BG3,BI3),"")</f>
        <v>519.55307262569829</v>
      </c>
      <c r="BQ3" s="25" t="str">
        <f>IF(COUNT(BP3)&gt;0,"–","?")</f>
        <v>–</v>
      </c>
      <c r="BR3" s="26">
        <f>IF(SUM(C3,E3,G3,I3,K3,M3,O3,Q3,S3,U3,W3,Y3,AA3,AC3,AE3,AG3,AI3,AK3,AM3,AO3,AQ3,AS3,AU3,AW3,AY3,BA3,BC3,BE3,BG3,BI3)&gt;0,MAX(C3,E3,G3,I3,K3,M3,O3,Q3,S3,U3,W3,Y3,AA3,AC3,AE3,AG3,AI3,AK3,AM3,AO3,AQ3,AS3,AU3,AW3,AY3,BA3,BC3,BE3,BG3,BI3),"")</f>
        <v>594.14225941422603</v>
      </c>
      <c r="BS3" s="27">
        <f>IF(SUM(B3,D3,F3,H3,J3,L3,N3,P3,R3,T3,V3,X3,Z3,AB3,AD3,AF3,AH3,AJ3,AL3,AN3,AP3,AR3,AT3,AV3,AX3,AZ3,BB3,BD3,BF3,BH3)&gt;0,AVERAGE(B3,D3,F3,H3,J3,L3,N3,P3,R3,T3,V3,X3,Z3,AB3,AD3,AF3,AH3,AJ3,AL3,AN3,AP3,AR3,AT3,AV3,AX3,AZ3,BB3,BD3,BF3,BH3),"?")</f>
        <v>274.24000000000007</v>
      </c>
      <c r="BT3" s="28">
        <f>IF(SUM(C3,E3,G3,I3,K3,M3,O3,Q3,S3,U3,W3,Y3,AA3,AC3,AE3,AG3,AI3,AK3,AM3,AO3,AQ3,AS3,AU3,AW3,AY3,BA3,BC3,BE3,BG3,BI3)&gt;0,AVERAGE(C3,E3,G3,I3,K3,M3,O3,Q3,S3,U3,W3,Y3,AA3,AC3,AE3,AG3,AI3,AK3,AM3,AO3,AQ3,AS3,AU3,AW3,AY3,BA3,BC3,BE3,BG3,BI3),"?")</f>
        <v>562.22844381590653</v>
      </c>
      <c r="BU3" s="22">
        <f>IF(COUNT(B3,D3,F3,H3,J3,L3,N3,P3,R3,T3,V3,X3,Z3,AB3,AD3,AF3,AH3,AJ3,AL3,AN3,AP3,AR3,AT3,AV3,AX3,AZ3,BB3,BD3,BF3,BH3)&gt;1,STDEV(B3,D3,F3,H3,J3,L3,N3,P3,R3,T3,V3,X3,Z3,AB3,AD3,AF3,AH3,AJ3,AL3,AN3,AP3,AR3,AT3,AV3,AX3,AZ3,BB3,BD3,BF3,BH3),"?")</f>
        <v>22.863517761806577</v>
      </c>
      <c r="BV3" s="29">
        <f>IF(COUNT(C3,E3,G3,I3,K3,M3,O3,Q3,S3,U3,W3,Y3,AA3,AC3,AE3,AG3,AI3,AK3,AM3,AO3,AQ3,AS3,AU3,AW3,AY3,BA3,BC3,BE3,BG3,BI3)&gt;1,STDEV(C3,E3,G3,I3,K3,M3,O3,Q3,S3,U3,W3,Y3,AA3,AC3,AE3,AG3,AI3,AK3,AM3,AO3,AQ3,AS3,AU3,AW3,AY3,BA3,BC3,BE3,BG3,BI3),"?")</f>
        <v>23.878826732947456</v>
      </c>
      <c r="BW3" s="22">
        <f>IF(COUNT(B3)&gt;0,B3,"?")</f>
        <v>315.10000000000002</v>
      </c>
      <c r="BX3" s="25">
        <f>IF(COUNT(C3)&gt;0,C3,"?")</f>
        <v>576.05118829981711</v>
      </c>
    </row>
    <row r="4" spans="1:76" ht="16.5" customHeight="1" x14ac:dyDescent="0.2">
      <c r="A4" s="13" t="s">
        <v>25</v>
      </c>
      <c r="B4" s="14">
        <v>54.7</v>
      </c>
      <c r="C4" s="2" t="s">
        <v>3</v>
      </c>
      <c r="D4" s="14">
        <v>46.8</v>
      </c>
      <c r="E4" s="2" t="s">
        <v>3</v>
      </c>
      <c r="F4" s="14">
        <v>44.8</v>
      </c>
      <c r="G4" s="2" t="s">
        <v>3</v>
      </c>
      <c r="H4" s="14">
        <v>49.5</v>
      </c>
      <c r="I4" s="2" t="s">
        <v>3</v>
      </c>
      <c r="J4" s="14">
        <v>44.6</v>
      </c>
      <c r="K4" s="2" t="s">
        <v>3</v>
      </c>
      <c r="L4" s="14">
        <v>50.1</v>
      </c>
      <c r="M4" s="2" t="s">
        <v>3</v>
      </c>
      <c r="N4" s="14">
        <v>53.7</v>
      </c>
      <c r="O4" s="2" t="s">
        <v>3</v>
      </c>
      <c r="P4" s="14">
        <v>47.8</v>
      </c>
      <c r="Q4" s="2" t="s">
        <v>3</v>
      </c>
      <c r="R4" s="14">
        <v>49.3</v>
      </c>
      <c r="S4" s="2" t="s">
        <v>3</v>
      </c>
      <c r="T4" s="14">
        <v>46.4</v>
      </c>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4" si="16">COUNT(B4,D4,F4,H4,J4,L4,N4,P4,R4,T4,V4,X4,Z4,AB4,AD4,AF4,AH4,AJ4,AL4,AN4,AP4,AR4,AT4,AV4,AX4,AZ4,BB4,BD4,BF4,BH4)</f>
        <v>10</v>
      </c>
      <c r="BM4" s="31">
        <f t="shared" ref="BM4:BM34" si="17">IF(SUM(B4,D4,F4,H4,J4,L4,N4,P4,R4,T4,V4,X4,Z4,AB4,AD4,AF4,AH4,AJ4,AL4,AN4,AP4,AR4,AT4,AV4,AX4,AZ4,BB4,BD4,BF4,BH4)&gt;0,MIN(B4,D4,F4,H4,J4,L4,N4,P4,R4,T4,V4,X4,Z4,AB4,AD4,AF4,AH4,AJ4,AL4,AN4,AP4,AR4,AT4,AV4,AX4,AZ4,BB4,BD4,BF4,BH4),"")</f>
        <v>44.6</v>
      </c>
      <c r="BN4" s="32" t="str">
        <f t="shared" ref="BN4:BN34" si="18">IF(COUNT(BM4)&gt;0,"–","?")</f>
        <v>–</v>
      </c>
      <c r="BO4" s="33">
        <f t="shared" ref="BO4:BO34" si="19">IF(SUM(B4,D4,F4,H4,J4,L4,N4,P4,R4,T4,V4,X4,Z4,AB4,AD4,AF4,AH4,AJ4,AL4,AN4,AP4,AR4,AT4,AV4,AX4,AZ4,BB4,BD4,BF4,BH4)&gt;0,MAX(B4,D4,F4,H4,J4,L4,N4,P4,R4,T4,V4,X4,Z4,AB4,AD4,AF4,AH4,AJ4,AL4,AN4,AP4,AR4,AT4,AV4,AX4,AZ4,BB4,BD4,BF4,BH4),"")</f>
        <v>54.7</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T34" si="22">IF(SUM(B4,D4,F4,H4,J4,L4,N4,P4,R4,T4,V4,X4,Z4,AB4,AD4,AF4,AH4,AJ4,AL4,AN4,AP4,AR4,AT4,AV4,AX4,AZ4,BB4,BD4,BF4,BH4)&gt;0,AVERAGE(B4,D4,F4,H4,J4,L4,N4,P4,R4,T4,V4,X4,Z4,AB4,AD4,AF4,AH4,AJ4,AL4,AN4,AP4,AR4,AT4,AV4,AX4,AZ4,BB4,BD4,BF4,BH4),"?")</f>
        <v>48.769999999999996</v>
      </c>
      <c r="BT4" s="38" t="s">
        <v>3</v>
      </c>
      <c r="BU4" s="32">
        <f t="shared" ref="BU4:BV34" si="23">IF(COUNT(B4,D4,F4,H4,J4,L4,N4,P4,R4,T4,V4,X4,Z4,AB4,AD4,AF4,AH4,AJ4,AL4,AN4,AP4,AR4,AT4,AV4,AX4,AZ4,BB4,BD4,BF4,BH4)&gt;1,STDEV(B4,D4,F4,H4,J4,L4,N4,P4,R4,T4,V4,X4,Z4,AB4,AD4,AF4,AH4,AJ4,AL4,AN4,AP4,AR4,AT4,AV4,AX4,AZ4,BB4,BD4,BF4,BH4),"?")</f>
        <v>3.4260602576266663</v>
      </c>
      <c r="BV4" s="39" t="s">
        <v>3</v>
      </c>
      <c r="BW4" s="32">
        <f t="shared" ref="BW4:BX34" si="24">IF(COUNT(B4)&gt;0,B4,"?")</f>
        <v>54.7</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17.399999999999999</v>
      </c>
      <c r="C6" s="4">
        <f>IF(AND((B6&gt;0),(B$4&gt;0)),(B6/B$4*100),"")</f>
        <v>31.809872029250453</v>
      </c>
      <c r="D6" s="18"/>
      <c r="E6" s="4" t="str">
        <f>IF(AND((D6&gt;0),(D$4&gt;0)),(D6/D$4*100),"")</f>
        <v/>
      </c>
      <c r="F6" s="18">
        <v>13.9</v>
      </c>
      <c r="G6" s="4">
        <f>IF(AND((F6&gt;0),(F$4&gt;0)),(F6/F$4*100),"")</f>
        <v>31.026785714285715</v>
      </c>
      <c r="H6" s="18">
        <v>12.5</v>
      </c>
      <c r="I6" s="4">
        <f>IF(AND((H6&gt;0),(H$4&gt;0)),(H6/H$4*100),"")</f>
        <v>25.252525252525253</v>
      </c>
      <c r="J6" s="18">
        <v>11.3</v>
      </c>
      <c r="K6" s="4">
        <f>IF(AND((J6&gt;0),(J$4&gt;0)),(J6/J$4*100),"")</f>
        <v>25.336322869955158</v>
      </c>
      <c r="L6" s="18">
        <v>10.199999999999999</v>
      </c>
      <c r="M6" s="4">
        <f>IF(AND((L6&gt;0),(L$4&gt;0)),(L6/L$4*100),"")</f>
        <v>20.359281437125745</v>
      </c>
      <c r="N6" s="18">
        <v>14.2</v>
      </c>
      <c r="O6" s="4">
        <f>IF(AND((N6&gt;0),(N$4&gt;0)),(N6/N$4*100),"")</f>
        <v>26.443202979515828</v>
      </c>
      <c r="P6" s="18">
        <v>11.1</v>
      </c>
      <c r="Q6" s="4">
        <f>IF(AND((P6&gt;0),(P$4&gt;0)),(P6/P$4*100),"")</f>
        <v>23.221757322175733</v>
      </c>
      <c r="R6" s="18">
        <v>10.7</v>
      </c>
      <c r="S6" s="4">
        <f>IF(AND((R6&gt;0),(R$4&gt;0)),(R6/R$4*100),"")</f>
        <v>21.703853955375255</v>
      </c>
      <c r="T6" s="18">
        <v>13.4</v>
      </c>
      <c r="U6" s="4">
        <f>IF(AND((T6&gt;0),(T$4&gt;0)),(T6/T$4*100),"")</f>
        <v>28.879310344827587</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19</v>
      </c>
      <c r="BL6" s="30">
        <f t="shared" si="16"/>
        <v>9</v>
      </c>
      <c r="BM6" s="31">
        <f t="shared" si="17"/>
        <v>10.199999999999999</v>
      </c>
      <c r="BN6" s="32" t="str">
        <f t="shared" si="18"/>
        <v>–</v>
      </c>
      <c r="BO6" s="33">
        <f t="shared" si="19"/>
        <v>17.399999999999999</v>
      </c>
      <c r="BP6" s="34">
        <f t="shared" si="20"/>
        <v>20.359281437125745</v>
      </c>
      <c r="BQ6" s="35" t="str">
        <f t="shared" ref="BQ6:BQ33" si="41">IF(COUNT(BP6)&gt;0,"–","?")</f>
        <v>–</v>
      </c>
      <c r="BR6" s="36">
        <f t="shared" si="21"/>
        <v>31.809872029250453</v>
      </c>
      <c r="BS6" s="37">
        <f t="shared" si="22"/>
        <v>12.744444444444445</v>
      </c>
      <c r="BT6" s="38">
        <f t="shared" si="22"/>
        <v>26.003656878337413</v>
      </c>
      <c r="BU6" s="32">
        <f t="shared" si="23"/>
        <v>2.2655634570185317</v>
      </c>
      <c r="BV6" s="39">
        <f t="shared" si="23"/>
        <v>3.9765298809374121</v>
      </c>
      <c r="BW6" s="32">
        <f t="shared" si="24"/>
        <v>17.399999999999999</v>
      </c>
      <c r="BX6" s="35">
        <f t="shared" si="24"/>
        <v>31.809872029250453</v>
      </c>
    </row>
    <row r="7" spans="1:76" ht="16.5" customHeight="1" x14ac:dyDescent="0.2">
      <c r="A7" s="10" t="s">
        <v>20</v>
      </c>
      <c r="B7" s="19">
        <v>10</v>
      </c>
      <c r="C7" s="4">
        <f>IF(AND((B7&gt;0),(B$4&gt;0)),(B7/B$4*100),"")</f>
        <v>18.281535648994517</v>
      </c>
      <c r="D7" s="19">
        <v>9.5</v>
      </c>
      <c r="E7" s="4">
        <f>IF(AND((D7&gt;0),(D$4&gt;0)),(D7/D$4*100),"")</f>
        <v>20.299145299145298</v>
      </c>
      <c r="F7" s="19">
        <v>8.6999999999999993</v>
      </c>
      <c r="G7" s="4">
        <f>IF(AND((F7&gt;0),(F$4&gt;0)),(F7/F$4*100),"")</f>
        <v>19.419642857142858</v>
      </c>
      <c r="H7" s="19">
        <v>8.5</v>
      </c>
      <c r="I7" s="4">
        <f>IF(AND((H7&gt;0),(H$4&gt;0)),(H7/H$4*100),"")</f>
        <v>17.171717171717169</v>
      </c>
      <c r="J7" s="19">
        <v>7.8</v>
      </c>
      <c r="K7" s="4">
        <f>IF(AND((J7&gt;0),(J$4&gt;0)),(J7/J$4*100),"")</f>
        <v>17.488789237668158</v>
      </c>
      <c r="L7" s="19">
        <v>8.9</v>
      </c>
      <c r="M7" s="4">
        <f>IF(AND((L7&gt;0),(L$4&gt;0)),(L7/L$4*100),"")</f>
        <v>17.764471057884233</v>
      </c>
      <c r="N7" s="19">
        <v>10.8</v>
      </c>
      <c r="O7" s="4">
        <f>IF(AND((N7&gt;0),(N$4&gt;0)),(N7/N$4*100),"")</f>
        <v>20.11173184357542</v>
      </c>
      <c r="P7" s="19">
        <v>8.9</v>
      </c>
      <c r="Q7" s="4">
        <f>IF(AND((P7&gt;0),(P$4&gt;0)),(P7/P$4*100),"")</f>
        <v>18.619246861924687</v>
      </c>
      <c r="R7" s="19">
        <v>9.1999999999999993</v>
      </c>
      <c r="S7" s="4">
        <f>IF(AND((R7&gt;0),(R$4&gt;0)),(R7/R$4*100),"")</f>
        <v>18.661257606490871</v>
      </c>
      <c r="T7" s="19">
        <v>8.6999999999999993</v>
      </c>
      <c r="U7" s="4">
        <f>IF(AND((T7&gt;0),(T$4&gt;0)),(T7/T$4*100),"")</f>
        <v>18.75</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20</v>
      </c>
      <c r="BL7" s="30">
        <f t="shared" si="16"/>
        <v>10</v>
      </c>
      <c r="BM7" s="31">
        <f t="shared" si="17"/>
        <v>7.8</v>
      </c>
      <c r="BN7" s="32" t="str">
        <f t="shared" si="18"/>
        <v>–</v>
      </c>
      <c r="BO7" s="33">
        <f t="shared" si="19"/>
        <v>10.8</v>
      </c>
      <c r="BP7" s="34">
        <f t="shared" si="20"/>
        <v>17.171717171717169</v>
      </c>
      <c r="BQ7" s="35" t="str">
        <f t="shared" si="41"/>
        <v>–</v>
      </c>
      <c r="BR7" s="36">
        <f t="shared" si="21"/>
        <v>20.299145299145298</v>
      </c>
      <c r="BS7" s="37">
        <f t="shared" si="22"/>
        <v>9.1000000000000014</v>
      </c>
      <c r="BT7" s="38">
        <f t="shared" si="22"/>
        <v>18.656753758454322</v>
      </c>
      <c r="BU7" s="32">
        <f t="shared" si="23"/>
        <v>0.83798700599843579</v>
      </c>
      <c r="BV7" s="39">
        <f t="shared" si="23"/>
        <v>1.0494953668140272</v>
      </c>
      <c r="BW7" s="32">
        <f t="shared" si="24"/>
        <v>10</v>
      </c>
      <c r="BX7" s="35">
        <f t="shared" si="24"/>
        <v>18.281535648994517</v>
      </c>
    </row>
    <row r="8" spans="1:76" ht="16.5" customHeight="1" x14ac:dyDescent="0.2">
      <c r="A8" s="10" t="s">
        <v>21</v>
      </c>
      <c r="B8" s="19">
        <v>24</v>
      </c>
      <c r="C8" s="4">
        <f>IF(AND((B8&gt;0),(B$4&gt;0)),(B8/B$4*100),"")</f>
        <v>43.875685557586834</v>
      </c>
      <c r="D8" s="19">
        <v>18.2</v>
      </c>
      <c r="E8" s="4">
        <f>IF(AND((D8&gt;0),(D$4&gt;0)),(D8/D$4*100),"")</f>
        <v>38.888888888888893</v>
      </c>
      <c r="F8" s="19">
        <v>17.899999999999999</v>
      </c>
      <c r="G8" s="4">
        <f>IF(AND((F8&gt;0),(F$4&gt;0)),(F8/F$4*100),"")</f>
        <v>39.955357142857139</v>
      </c>
      <c r="H8" s="19">
        <v>17.399999999999999</v>
      </c>
      <c r="I8" s="4">
        <f>IF(AND((H8&gt;0),(H$4&gt;0)),(H8/H$4*100),"")</f>
        <v>35.151515151515149</v>
      </c>
      <c r="J8" s="19">
        <v>15.7</v>
      </c>
      <c r="K8" s="4">
        <f>IF(AND((J8&gt;0),(J$4&gt;0)),(J8/J$4*100),"")</f>
        <v>35.20179372197309</v>
      </c>
      <c r="L8" s="19">
        <v>16.3</v>
      </c>
      <c r="M8" s="4">
        <f>IF(AND((L8&gt;0),(L$4&gt;0)),(L8/L$4*100),"")</f>
        <v>32.534930139720558</v>
      </c>
      <c r="N8" s="19">
        <v>20.2</v>
      </c>
      <c r="O8" s="4">
        <f>IF(AND((N8&gt;0),(N$4&gt;0)),(N8/N$4*100),"")</f>
        <v>37.616387337057731</v>
      </c>
      <c r="P8" s="19">
        <v>16.399999999999999</v>
      </c>
      <c r="Q8" s="4">
        <f>IF(AND((P8&gt;0),(P$4&gt;0)),(P8/P$4*100),"")</f>
        <v>34.309623430962347</v>
      </c>
      <c r="R8" s="19">
        <v>18.3</v>
      </c>
      <c r="S8" s="4">
        <f>IF(AND((R8&gt;0),(R$4&gt;0)),(R8/R$4*100),"")</f>
        <v>37.119675456389459</v>
      </c>
      <c r="T8" s="19">
        <v>18.100000000000001</v>
      </c>
      <c r="U8" s="4">
        <f>IF(AND((T8&gt;0),(T$4&gt;0)),(T8/T$4*100),"")</f>
        <v>39.008620689655174</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21</v>
      </c>
      <c r="BL8" s="30">
        <f t="shared" si="16"/>
        <v>10</v>
      </c>
      <c r="BM8" s="31">
        <f t="shared" si="17"/>
        <v>15.7</v>
      </c>
      <c r="BN8" s="32" t="str">
        <f t="shared" si="18"/>
        <v>–</v>
      </c>
      <c r="BO8" s="33">
        <f t="shared" si="19"/>
        <v>24</v>
      </c>
      <c r="BP8" s="34">
        <f t="shared" si="20"/>
        <v>32.534930139720558</v>
      </c>
      <c r="BQ8" s="35" t="str">
        <f t="shared" si="41"/>
        <v>–</v>
      </c>
      <c r="BR8" s="36">
        <f t="shared" si="21"/>
        <v>43.875685557586834</v>
      </c>
      <c r="BS8" s="37">
        <f t="shared" si="22"/>
        <v>18.25</v>
      </c>
      <c r="BT8" s="38">
        <f t="shared" si="22"/>
        <v>37.366247751660637</v>
      </c>
      <c r="BU8" s="32">
        <f t="shared" si="23"/>
        <v>2.3913036890644714</v>
      </c>
      <c r="BV8" s="39">
        <f t="shared" si="23"/>
        <v>3.2743098414461871</v>
      </c>
      <c r="BW8" s="32">
        <f t="shared" si="24"/>
        <v>24</v>
      </c>
      <c r="BX8" s="35">
        <f t="shared" si="24"/>
        <v>43.875685557586834</v>
      </c>
    </row>
    <row r="9" spans="1:76" ht="16.5" customHeight="1" x14ac:dyDescent="0.2">
      <c r="A9" s="10" t="s">
        <v>23</v>
      </c>
      <c r="B9" s="19">
        <v>6.3</v>
      </c>
      <c r="C9" s="4">
        <f>IF(AND((B9&gt;0),(B$4&gt;0)),(B9/B$4*100),"")</f>
        <v>11.517367458866543</v>
      </c>
      <c r="D9" s="19">
        <v>8.6</v>
      </c>
      <c r="E9" s="4">
        <f>IF(AND((D9&gt;0),(D$4&gt;0)),(D9/D$4*100),"")</f>
        <v>18.376068376068378</v>
      </c>
      <c r="F9" s="19">
        <v>7.3</v>
      </c>
      <c r="G9" s="4">
        <f>IF(AND((F9&gt;0),(F$4&gt;0)),(F9/F$4*100),"")</f>
        <v>16.294642857142858</v>
      </c>
      <c r="H9" s="19">
        <v>5.7</v>
      </c>
      <c r="I9" s="4">
        <f>IF(AND((H9&gt;0),(H$4&gt;0)),(H9/H$4*100),"")</f>
        <v>11.515151515151516</v>
      </c>
      <c r="J9" s="19">
        <v>5.9</v>
      </c>
      <c r="K9" s="4">
        <f>IF(AND((J9&gt;0),(J$4&gt;0)),(J9/J$4*100),"")</f>
        <v>13.228699551569505</v>
      </c>
      <c r="L9" s="19">
        <v>6.4</v>
      </c>
      <c r="M9" s="4">
        <f>IF(AND((L9&gt;0),(L$4&gt;0)),(L9/L$4*100),"")</f>
        <v>12.774451097804393</v>
      </c>
      <c r="N9" s="19">
        <v>7.6</v>
      </c>
      <c r="O9" s="4">
        <f>IF(AND((N9&gt;0),(N$4&gt;0)),(N9/N$4*100),"")</f>
        <v>14.152700186219738</v>
      </c>
      <c r="P9" s="19">
        <v>6.4</v>
      </c>
      <c r="Q9" s="4">
        <f>IF(AND((P9&gt;0),(P$4&gt;0)),(P9/P$4*100),"")</f>
        <v>13.389121338912135</v>
      </c>
      <c r="R9" s="19">
        <v>6.5</v>
      </c>
      <c r="S9" s="4">
        <f>IF(AND((R9&gt;0),(R$4&gt;0)),(R9/R$4*100),"")</f>
        <v>13.184584178498987</v>
      </c>
      <c r="T9" s="19">
        <v>6.9</v>
      </c>
      <c r="U9" s="4">
        <f>IF(AND((T9&gt;0),(T$4&gt;0)),(T9/T$4*100),"")</f>
        <v>14.870689655172415</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23</v>
      </c>
      <c r="BL9" s="30">
        <f t="shared" si="16"/>
        <v>10</v>
      </c>
      <c r="BM9" s="31">
        <f t="shared" si="17"/>
        <v>5.7</v>
      </c>
      <c r="BN9" s="32" t="str">
        <f t="shared" si="18"/>
        <v>–</v>
      </c>
      <c r="BO9" s="33">
        <f t="shared" si="19"/>
        <v>8.6</v>
      </c>
      <c r="BP9" s="34">
        <f t="shared" si="20"/>
        <v>11.515151515151516</v>
      </c>
      <c r="BQ9" s="35" t="str">
        <f t="shared" si="41"/>
        <v>–</v>
      </c>
      <c r="BR9" s="36">
        <f t="shared" si="21"/>
        <v>18.376068376068378</v>
      </c>
      <c r="BS9" s="37">
        <f t="shared" si="22"/>
        <v>6.76</v>
      </c>
      <c r="BT9" s="38">
        <f t="shared" si="22"/>
        <v>13.930347621540644</v>
      </c>
      <c r="BU9" s="32">
        <f t="shared" si="23"/>
        <v>0.86948260477137551</v>
      </c>
      <c r="BV9" s="39">
        <f t="shared" si="23"/>
        <v>2.124490790728339</v>
      </c>
      <c r="BW9" s="32">
        <f t="shared" si="24"/>
        <v>6.3</v>
      </c>
      <c r="BX9" s="35">
        <f t="shared" si="24"/>
        <v>11.517367458866543</v>
      </c>
    </row>
    <row r="10" spans="1:76" ht="16.5" customHeight="1" x14ac:dyDescent="0.2">
      <c r="A10" s="10" t="s">
        <v>22</v>
      </c>
      <c r="B10" s="19">
        <v>52.3</v>
      </c>
      <c r="C10" s="4">
        <f>IF(AND((B10&gt;0),(B$4&gt;0)),(B10/B$4*100),"")</f>
        <v>95.612431444241309</v>
      </c>
      <c r="D10" s="19">
        <v>42.9</v>
      </c>
      <c r="E10" s="4">
        <f>IF(AND((D10&gt;0),(D$4&gt;0)),(D10/D$4*100),"")</f>
        <v>91.666666666666671</v>
      </c>
      <c r="F10" s="19">
        <v>46.1</v>
      </c>
      <c r="G10" s="4">
        <f>IF(AND((F10&gt;0),(F$4&gt;0)),(F10/F$4*100),"")</f>
        <v>102.90178571428572</v>
      </c>
      <c r="H10" s="19">
        <v>42.8</v>
      </c>
      <c r="I10" s="4">
        <f>IF(AND((H10&gt;0),(H$4&gt;0)),(H10/H$4*100),"")</f>
        <v>86.464646464646449</v>
      </c>
      <c r="J10" s="19">
        <v>36.799999999999997</v>
      </c>
      <c r="K10" s="4">
        <f>IF(AND((J10&gt;0),(J$4&gt;0)),(J10/J$4*100),"")</f>
        <v>82.511210762331828</v>
      </c>
      <c r="L10" s="19">
        <v>38.200000000000003</v>
      </c>
      <c r="M10" s="4">
        <f>IF(AND((L10&gt;0),(L$4&gt;0)),(L10/L$4*100),"")</f>
        <v>76.247504990019962</v>
      </c>
      <c r="N10" s="19"/>
      <c r="O10" s="4" t="str">
        <f>IF(AND((N10&gt;0),(N$4&gt;0)),(N10/N$4*100),"")</f>
        <v/>
      </c>
      <c r="P10" s="19"/>
      <c r="Q10" s="4" t="str">
        <f>IF(AND((P10&gt;0),(P$4&gt;0)),(P10/P$4*100),"")</f>
        <v/>
      </c>
      <c r="R10" s="19">
        <v>45.9</v>
      </c>
      <c r="S10" s="4">
        <f>IF(AND((R10&gt;0),(R$4&gt;0)),(R10/R$4*100),"")</f>
        <v>93.103448275862064</v>
      </c>
      <c r="T10" s="19">
        <v>34.799999999999997</v>
      </c>
      <c r="U10" s="4">
        <f>IF(AND((T10&gt;0),(T$4&gt;0)),(T10/T$4*100),"")</f>
        <v>75</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22</v>
      </c>
      <c r="BL10" s="30">
        <f t="shared" si="16"/>
        <v>8</v>
      </c>
      <c r="BM10" s="31">
        <f t="shared" si="17"/>
        <v>34.799999999999997</v>
      </c>
      <c r="BN10" s="32" t="str">
        <f t="shared" si="18"/>
        <v>–</v>
      </c>
      <c r="BO10" s="33">
        <f t="shared" si="19"/>
        <v>52.3</v>
      </c>
      <c r="BP10" s="34">
        <f t="shared" si="20"/>
        <v>75</v>
      </c>
      <c r="BQ10" s="35" t="str">
        <f t="shared" si="41"/>
        <v>–</v>
      </c>
      <c r="BR10" s="36">
        <f t="shared" si="21"/>
        <v>102.90178571428572</v>
      </c>
      <c r="BS10" s="37">
        <f t="shared" si="22"/>
        <v>42.474999999999994</v>
      </c>
      <c r="BT10" s="38">
        <f t="shared" si="22"/>
        <v>87.938461789756758</v>
      </c>
      <c r="BU10" s="32">
        <f t="shared" si="23"/>
        <v>5.7454951297268009</v>
      </c>
      <c r="BV10" s="39">
        <f t="shared" si="23"/>
        <v>9.7032904569217244</v>
      </c>
      <c r="BW10" s="32">
        <f t="shared" si="24"/>
        <v>52.3</v>
      </c>
      <c r="BX10" s="35">
        <f t="shared" si="24"/>
        <v>95.612431444241309</v>
      </c>
    </row>
    <row r="11" spans="1:76" ht="16.5" customHeight="1" x14ac:dyDescent="0.2">
      <c r="A11" s="10" t="s">
        <v>32</v>
      </c>
      <c r="B11" s="68">
        <f>IF(AND((B10&gt;0),(B3&gt;0)),(B10/B3),"")</f>
        <v>0.16597905426848616</v>
      </c>
      <c r="C11" s="4" t="s">
        <v>3</v>
      </c>
      <c r="D11" s="68">
        <f>IF(AND((D10&gt;0),(D3&gt;0)),(D10/D3),"")</f>
        <v>0.15783664459161148</v>
      </c>
      <c r="E11" s="4" t="s">
        <v>3</v>
      </c>
      <c r="F11" s="68">
        <f>IF(AND((F10&gt;0),(F3&gt;0)),(F10/F3),"")</f>
        <v>0.18854805725971371</v>
      </c>
      <c r="G11" s="4" t="s">
        <v>3</v>
      </c>
      <c r="H11" s="68">
        <f>IF(AND((H10&gt;0),(H3&gt;0)),(H10/H3),"")</f>
        <v>0.15107659724673489</v>
      </c>
      <c r="I11" s="4" t="s">
        <v>3</v>
      </c>
      <c r="J11" s="68">
        <f>IF(AND((J10&gt;0),(J3&gt;0)),(J10/J3),"")</f>
        <v>0.15449202350965574</v>
      </c>
      <c r="K11" s="4" t="s">
        <v>3</v>
      </c>
      <c r="L11" s="68">
        <f>IF(AND((L10&gt;0),(L3&gt;0)),(L10/L3),"")</f>
        <v>0.13028649386084584</v>
      </c>
      <c r="M11" s="4" t="s">
        <v>3</v>
      </c>
      <c r="N11" s="68" t="str">
        <f>IF(AND((N10&gt;0),(N3&gt;0)),(N10/N3),"")</f>
        <v/>
      </c>
      <c r="O11" s="4" t="s">
        <v>3</v>
      </c>
      <c r="P11" s="68" t="str">
        <f>IF(AND((P10&gt;0),(P3&gt;0)),(P10/P3),"")</f>
        <v/>
      </c>
      <c r="Q11" s="4" t="s">
        <v>3</v>
      </c>
      <c r="R11" s="68">
        <f>IF(AND((R10&gt;0),(R3&gt;0)),(R10/R3),"")</f>
        <v>0.16636462486408118</v>
      </c>
      <c r="S11" s="4" t="s">
        <v>3</v>
      </c>
      <c r="T11" s="68">
        <f>IF(AND((T10&gt;0),(T3&gt;0)),(T10/T3),"")</f>
        <v>0.1351981351981352</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32</v>
      </c>
      <c r="BL11" s="30">
        <f t="shared" si="16"/>
        <v>8</v>
      </c>
      <c r="BM11" s="40">
        <f t="shared" si="17"/>
        <v>0.13028649386084584</v>
      </c>
      <c r="BN11" s="22" t="str">
        <f t="shared" si="18"/>
        <v>–</v>
      </c>
      <c r="BO11" s="41">
        <f t="shared" si="19"/>
        <v>0.18854805725971371</v>
      </c>
      <c r="BP11" s="24" t="str">
        <f t="shared" si="20"/>
        <v/>
      </c>
      <c r="BQ11" s="6" t="s">
        <v>3</v>
      </c>
      <c r="BR11" s="26" t="str">
        <f t="shared" si="21"/>
        <v/>
      </c>
      <c r="BS11" s="42">
        <f t="shared" si="22"/>
        <v>0.15622270384990802</v>
      </c>
      <c r="BT11" s="28" t="s">
        <v>3</v>
      </c>
      <c r="BU11" s="43">
        <f t="shared" si="23"/>
        <v>1.8476917477666881E-2</v>
      </c>
      <c r="BV11" s="29" t="s">
        <v>3</v>
      </c>
      <c r="BW11" s="43">
        <f t="shared" si="24"/>
        <v>0.16597905426848616</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59</v>
      </c>
      <c r="B13" s="19">
        <v>132.6</v>
      </c>
      <c r="C13" s="4">
        <f t="shared" ref="C13:C16" si="58">IF(AND((B13&gt;0),(B$4&gt;0)),(B13/B$4*100),"")</f>
        <v>242.41316270566725</v>
      </c>
      <c r="D13" s="19">
        <v>138</v>
      </c>
      <c r="E13" s="4">
        <f t="shared" ref="E13:E17" si="59">IF(AND((D13&gt;0),(D$4&gt;0)),(D13/D$4*100),"")</f>
        <v>294.87179487179492</v>
      </c>
      <c r="F13" s="19">
        <v>110.5</v>
      </c>
      <c r="G13" s="4">
        <f t="shared" ref="G13:G17" si="60">IF(AND((F13&gt;0),(F$4&gt;0)),(F13/F$4*100),"")</f>
        <v>246.65178571428572</v>
      </c>
      <c r="H13" s="19">
        <v>74.3</v>
      </c>
      <c r="I13" s="4">
        <f t="shared" ref="I13:I17" si="61">IF(AND((H13&gt;0),(H$4&gt;0)),(H13/H$4*100),"")</f>
        <v>150.1010101010101</v>
      </c>
      <c r="J13" s="19">
        <v>108.2</v>
      </c>
      <c r="K13" s="4">
        <f t="shared" ref="K13:K17" si="62">IF(AND((J13&gt;0),(J$4&gt;0)),(J13/J$4*100),"")</f>
        <v>242.60089686098655</v>
      </c>
      <c r="L13" s="19">
        <v>86.2</v>
      </c>
      <c r="M13" s="4">
        <f t="shared" ref="M13:M17" si="63">IF(AND((L13&gt;0),(L$4&gt;0)),(L13/L$4*100),"")</f>
        <v>172.0558882235529</v>
      </c>
      <c r="N13" s="19"/>
      <c r="O13" s="4" t="str">
        <f t="shared" ref="O13:O17" si="64">IF(AND((N13&gt;0),(N$4&gt;0)),(N13/N$4*100),"")</f>
        <v/>
      </c>
      <c r="P13" s="19">
        <v>87</v>
      </c>
      <c r="Q13" s="4">
        <f t="shared" ref="Q13:Q17" si="65">IF(AND((P13&gt;0),(P$4&gt;0)),(P13/P$4*100),"")</f>
        <v>182.00836820083683</v>
      </c>
      <c r="R13" s="19"/>
      <c r="S13" s="4" t="str">
        <f t="shared" ref="S13:S17" si="66">IF(AND((R13&gt;0),(R$4&gt;0)),(R13/R$4*100),"")</f>
        <v/>
      </c>
      <c r="T13" s="19">
        <v>105.8</v>
      </c>
      <c r="U13" s="4">
        <f t="shared" ref="U13:U17" si="67">IF(AND((T13&gt;0),(T$4&gt;0)),(T13/T$4*100),"")</f>
        <v>228.01724137931038</v>
      </c>
      <c r="V13" s="19"/>
      <c r="W13" s="4" t="str">
        <f t="shared" ref="W13:W17" si="68">IF(AND((V13&gt;0),(V$4&gt;0)),(V13/V$4*100),"")</f>
        <v/>
      </c>
      <c r="X13" s="19"/>
      <c r="Y13" s="4" t="str">
        <f t="shared" ref="Y13:Y17" si="69">IF(AND((X13&gt;0),(X$4&gt;0)),(X13/X$4*100),"")</f>
        <v/>
      </c>
      <c r="Z13" s="19"/>
      <c r="AA13" s="4" t="str">
        <f t="shared" ref="AA13:AA17" si="70">IF(AND((Z13&gt;0),(Z$4&gt;0)),(Z13/Z$4*100),"")</f>
        <v/>
      </c>
      <c r="AB13" s="19"/>
      <c r="AC13" s="4" t="str">
        <f t="shared" ref="AC13:AC17" si="71">IF(AND((AB13&gt;0),(AB$4&gt;0)),(AB13/AB$4*100),"")</f>
        <v/>
      </c>
      <c r="AD13" s="19"/>
      <c r="AE13" s="4" t="str">
        <f t="shared" ref="AE13:AE17" si="72">IF(AND((AD13&gt;0),(AD$4&gt;0)),(AD13/AD$4*100),"")</f>
        <v/>
      </c>
      <c r="AF13" s="19"/>
      <c r="AG13" s="4" t="str">
        <f t="shared" ref="AG13:AG17" si="73">IF(AND((AF13&gt;0),(AF$4&gt;0)),(AF13/AF$4*100),"")</f>
        <v/>
      </c>
      <c r="AH13" s="19"/>
      <c r="AI13" s="4" t="str">
        <f t="shared" ref="AI13:AI17" si="74">IF(AND((AH13&gt;0),(AH$4&gt;0)),(AH13/AH$4*100),"")</f>
        <v/>
      </c>
      <c r="AJ13" s="19"/>
      <c r="AK13" s="4" t="str">
        <f t="shared" ref="AK13:AK17" si="75">IF(AND((AJ13&gt;0),(AJ$4&gt;0)),(AJ13/AJ$4*100),"")</f>
        <v/>
      </c>
      <c r="AL13" s="19"/>
      <c r="AM13" s="4" t="str">
        <f t="shared" ref="AM13:AM17" si="76">IF(AND((AL13&gt;0),(AL$4&gt;0)),(AL13/AL$4*100),"")</f>
        <v/>
      </c>
      <c r="AN13" s="19"/>
      <c r="AO13" s="4" t="str">
        <f t="shared" ref="AO13:AO17" si="77">IF(AND((AN13&gt;0),(AN$4&gt;0)),(AN13/AN$4*100),"")</f>
        <v/>
      </c>
      <c r="AP13" s="19"/>
      <c r="AQ13" s="4" t="str">
        <f t="shared" ref="AQ13:AQ17" si="78">IF(AND((AP13&gt;0),(AP$4&gt;0)),(AP13/AP$4*100),"")</f>
        <v/>
      </c>
      <c r="AR13" s="19"/>
      <c r="AS13" s="4" t="str">
        <f t="shared" ref="AS13:AS17" si="79">IF(AND((AR13&gt;0),(AR$4&gt;0)),(AR13/AR$4*100),"")</f>
        <v/>
      </c>
      <c r="AT13" s="19"/>
      <c r="AU13" s="4" t="str">
        <f t="shared" ref="AU13:AU17" si="80">IF(AND((AT13&gt;0),(AT$4&gt;0)),(AT13/AT$4*100),"")</f>
        <v/>
      </c>
      <c r="AV13" s="19"/>
      <c r="AW13" s="4" t="str">
        <f t="shared" ref="AW13:AW17" si="81">IF(AND((AV13&gt;0),(AV$4&gt;0)),(AV13/AV$4*100),"")</f>
        <v/>
      </c>
      <c r="AX13" s="19"/>
      <c r="AY13" s="4" t="str">
        <f t="shared" ref="AY13:AY17" si="82">IF(AND((AX13&gt;0),(AX$4&gt;0)),(AX13/AX$4*100),"")</f>
        <v/>
      </c>
      <c r="AZ13" s="19"/>
      <c r="BA13" s="4" t="str">
        <f t="shared" ref="BA13:BA17" si="83">IF(AND((AZ13&gt;0),(AZ$4&gt;0)),(AZ13/AZ$4*100),"")</f>
        <v/>
      </c>
      <c r="BB13" s="19"/>
      <c r="BC13" s="4" t="str">
        <f t="shared" ref="BC13:BC17" si="84">IF(AND((BB13&gt;0),(BB$4&gt;0)),(BB13/BB$4*100),"")</f>
        <v/>
      </c>
      <c r="BD13" s="19"/>
      <c r="BE13" s="4" t="str">
        <f t="shared" ref="BE13:BE17" si="85">IF(AND((BD13&gt;0),(BD$4&gt;0)),(BD13/BD$4*100),"")</f>
        <v/>
      </c>
      <c r="BF13" s="19"/>
      <c r="BG13" s="4" t="str">
        <f t="shared" ref="BG13:BG17" si="86">IF(AND((BF13&gt;0),(BF$4&gt;0)),(BF13/BF$4*100),"")</f>
        <v/>
      </c>
      <c r="BH13" s="19"/>
      <c r="BI13" s="4" t="str">
        <f t="shared" ref="BI13:BI17" si="87">IF(AND((BH13&gt;0),(BH$4&gt;0)),(BH13/BH$4*100),"")</f>
        <v/>
      </c>
      <c r="BK13" s="57" t="s">
        <v>29</v>
      </c>
      <c r="BL13" s="30">
        <f t="shared" si="16"/>
        <v>8</v>
      </c>
      <c r="BM13" s="31">
        <f t="shared" si="17"/>
        <v>74.3</v>
      </c>
      <c r="BN13" s="32" t="str">
        <f t="shared" si="18"/>
        <v>–</v>
      </c>
      <c r="BO13" s="33">
        <f t="shared" si="19"/>
        <v>138</v>
      </c>
      <c r="BP13" s="34">
        <f t="shared" si="20"/>
        <v>150.1010101010101</v>
      </c>
      <c r="BQ13" s="35" t="str">
        <f t="shared" si="41"/>
        <v>–</v>
      </c>
      <c r="BR13" s="36">
        <f t="shared" si="21"/>
        <v>294.87179487179492</v>
      </c>
      <c r="BS13" s="37">
        <f t="shared" si="22"/>
        <v>105.325</v>
      </c>
      <c r="BT13" s="38">
        <f t="shared" si="22"/>
        <v>219.84001850718062</v>
      </c>
      <c r="BU13" s="32">
        <f t="shared" si="23"/>
        <v>22.395710686264366</v>
      </c>
      <c r="BV13" s="39">
        <f t="shared" si="23"/>
        <v>47.840801305521019</v>
      </c>
      <c r="BW13" s="32">
        <f t="shared" si="24"/>
        <v>132.6</v>
      </c>
      <c r="BX13" s="35">
        <f t="shared" si="24"/>
        <v>242.41316270566725</v>
      </c>
    </row>
    <row r="14" spans="1:76" ht="16.5" customHeight="1" x14ac:dyDescent="0.2">
      <c r="A14" s="10" t="s">
        <v>61</v>
      </c>
      <c r="B14" s="19">
        <v>90.5</v>
      </c>
      <c r="C14" s="4">
        <f t="shared" si="58"/>
        <v>165.44789762340037</v>
      </c>
      <c r="D14" s="19">
        <v>65.099999999999994</v>
      </c>
      <c r="E14" s="4">
        <f t="shared" si="59"/>
        <v>139.10256410256409</v>
      </c>
      <c r="F14" s="19">
        <v>66</v>
      </c>
      <c r="G14" s="4">
        <f t="shared" si="60"/>
        <v>147.32142857142858</v>
      </c>
      <c r="H14" s="19">
        <v>49</v>
      </c>
      <c r="I14" s="4">
        <f t="shared" si="61"/>
        <v>98.98989898989899</v>
      </c>
      <c r="J14" s="19">
        <v>72.8</v>
      </c>
      <c r="K14" s="4">
        <f t="shared" si="62"/>
        <v>163.22869955156949</v>
      </c>
      <c r="L14" s="19">
        <v>50.7</v>
      </c>
      <c r="M14" s="4">
        <f t="shared" si="63"/>
        <v>101.19760479041918</v>
      </c>
      <c r="N14" s="19">
        <v>75.2</v>
      </c>
      <c r="O14" s="4">
        <f t="shared" si="64"/>
        <v>140.03724394785849</v>
      </c>
      <c r="P14" s="19">
        <v>70.400000000000006</v>
      </c>
      <c r="Q14" s="4">
        <f t="shared" si="65"/>
        <v>147.28033472803349</v>
      </c>
      <c r="R14" s="19">
        <v>63.6</v>
      </c>
      <c r="S14" s="4">
        <f t="shared" si="66"/>
        <v>129.00608519269778</v>
      </c>
      <c r="T14" s="19">
        <v>64</v>
      </c>
      <c r="U14" s="4">
        <f t="shared" si="67"/>
        <v>137.93103448275863</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30</v>
      </c>
      <c r="BL14" s="30">
        <f t="shared" si="16"/>
        <v>10</v>
      </c>
      <c r="BM14" s="31">
        <f t="shared" si="17"/>
        <v>49</v>
      </c>
      <c r="BN14" s="32" t="str">
        <f t="shared" si="18"/>
        <v>–</v>
      </c>
      <c r="BO14" s="33">
        <f t="shared" si="19"/>
        <v>90.5</v>
      </c>
      <c r="BP14" s="34">
        <f t="shared" si="20"/>
        <v>98.98989898989899</v>
      </c>
      <c r="BQ14" s="35" t="str">
        <f t="shared" si="41"/>
        <v>–</v>
      </c>
      <c r="BR14" s="36">
        <f t="shared" si="21"/>
        <v>165.44789762340037</v>
      </c>
      <c r="BS14" s="37">
        <f t="shared" si="22"/>
        <v>66.73</v>
      </c>
      <c r="BT14" s="38">
        <f t="shared" si="22"/>
        <v>136.95427919806292</v>
      </c>
      <c r="BU14" s="32">
        <f t="shared" si="23"/>
        <v>11.92020227270582</v>
      </c>
      <c r="BV14" s="39">
        <f t="shared" si="23"/>
        <v>22.396473513618538</v>
      </c>
      <c r="BW14" s="32">
        <f t="shared" si="24"/>
        <v>90.5</v>
      </c>
      <c r="BX14" s="35">
        <f t="shared" si="24"/>
        <v>165.44789762340037</v>
      </c>
    </row>
    <row r="15" spans="1:76" ht="16.5" customHeight="1" x14ac:dyDescent="0.2">
      <c r="A15" s="10" t="s">
        <v>60</v>
      </c>
      <c r="B15" s="19">
        <v>142.9</v>
      </c>
      <c r="C15" s="4">
        <f t="shared" si="58"/>
        <v>261.24314442413163</v>
      </c>
      <c r="D15" s="19"/>
      <c r="E15" s="4" t="str">
        <f t="shared" si="59"/>
        <v/>
      </c>
      <c r="F15" s="19">
        <v>104.2</v>
      </c>
      <c r="G15" s="4">
        <f t="shared" si="60"/>
        <v>232.58928571428572</v>
      </c>
      <c r="H15" s="19">
        <v>121.9</v>
      </c>
      <c r="I15" s="4">
        <f t="shared" si="61"/>
        <v>246.26262626262627</v>
      </c>
      <c r="J15" s="19">
        <v>126.7</v>
      </c>
      <c r="K15" s="4">
        <f t="shared" si="62"/>
        <v>284.08071748878922</v>
      </c>
      <c r="L15" s="19"/>
      <c r="M15" s="4" t="str">
        <f t="shared" si="63"/>
        <v/>
      </c>
      <c r="N15" s="19">
        <v>159.80000000000001</v>
      </c>
      <c r="O15" s="4">
        <f t="shared" si="64"/>
        <v>297.57914338919926</v>
      </c>
      <c r="P15" s="19">
        <v>107.3</v>
      </c>
      <c r="Q15" s="4">
        <f t="shared" si="65"/>
        <v>224.47698744769875</v>
      </c>
      <c r="R15" s="19">
        <v>142.30000000000001</v>
      </c>
      <c r="S15" s="4">
        <f t="shared" si="66"/>
        <v>288.6409736308317</v>
      </c>
      <c r="T15" s="19">
        <v>111.3</v>
      </c>
      <c r="U15" s="4">
        <f t="shared" si="67"/>
        <v>239.87068965517241</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31</v>
      </c>
      <c r="BL15" s="30">
        <f t="shared" si="16"/>
        <v>8</v>
      </c>
      <c r="BM15" s="31">
        <f t="shared" si="17"/>
        <v>104.2</v>
      </c>
      <c r="BN15" s="32" t="str">
        <f t="shared" si="18"/>
        <v>–</v>
      </c>
      <c r="BO15" s="33">
        <f t="shared" si="19"/>
        <v>159.80000000000001</v>
      </c>
      <c r="BP15" s="34">
        <f t="shared" si="20"/>
        <v>224.47698744769875</v>
      </c>
      <c r="BQ15" s="35" t="str">
        <f t="shared" si="41"/>
        <v>–</v>
      </c>
      <c r="BR15" s="36">
        <f t="shared" si="21"/>
        <v>297.57914338919926</v>
      </c>
      <c r="BS15" s="37">
        <f t="shared" si="22"/>
        <v>127.04999999999998</v>
      </c>
      <c r="BT15" s="38">
        <f t="shared" si="22"/>
        <v>259.34294600159188</v>
      </c>
      <c r="BU15" s="32">
        <f t="shared" si="23"/>
        <v>19.796247840725666</v>
      </c>
      <c r="BV15" s="39">
        <f t="shared" si="23"/>
        <v>27.819844515767141</v>
      </c>
      <c r="BW15" s="32">
        <f t="shared" si="24"/>
        <v>142.9</v>
      </c>
      <c r="BX15" s="35">
        <f t="shared" si="24"/>
        <v>261.24314442413163</v>
      </c>
    </row>
    <row r="16" spans="1:76" ht="16.5" customHeight="1" x14ac:dyDescent="0.2">
      <c r="A16" s="10" t="s">
        <v>5</v>
      </c>
      <c r="B16" s="19">
        <v>4.0999999999999996</v>
      </c>
      <c r="C16" s="4">
        <f t="shared" si="58"/>
        <v>7.4954296160877512</v>
      </c>
      <c r="D16" s="19">
        <v>3.1</v>
      </c>
      <c r="E16" s="4">
        <f t="shared" si="59"/>
        <v>6.6239316239316244</v>
      </c>
      <c r="F16" s="19"/>
      <c r="G16" s="4" t="str">
        <f t="shared" si="60"/>
        <v/>
      </c>
      <c r="H16" s="19">
        <v>3</v>
      </c>
      <c r="I16" s="4">
        <f t="shared" si="61"/>
        <v>6.0606060606060606</v>
      </c>
      <c r="J16" s="19">
        <v>3.1</v>
      </c>
      <c r="K16" s="4">
        <f t="shared" si="62"/>
        <v>6.9506726457399113</v>
      </c>
      <c r="L16" s="19">
        <v>2.7</v>
      </c>
      <c r="M16" s="4">
        <f t="shared" si="63"/>
        <v>5.3892215568862278</v>
      </c>
      <c r="N16" s="19">
        <v>2.8</v>
      </c>
      <c r="O16" s="4">
        <f t="shared" si="64"/>
        <v>5.2141527001862187</v>
      </c>
      <c r="P16" s="19"/>
      <c r="Q16" s="4" t="str">
        <f t="shared" si="65"/>
        <v/>
      </c>
      <c r="R16" s="19"/>
      <c r="S16" s="4" t="str">
        <f t="shared" si="66"/>
        <v/>
      </c>
      <c r="T16" s="19">
        <v>2.8</v>
      </c>
      <c r="U16" s="4">
        <f t="shared" si="67"/>
        <v>6.0344827586206895</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5</v>
      </c>
      <c r="BL16" s="30">
        <f t="shared" si="16"/>
        <v>7</v>
      </c>
      <c r="BM16" s="31">
        <f t="shared" si="17"/>
        <v>2.7</v>
      </c>
      <c r="BN16" s="32" t="str">
        <f t="shared" si="18"/>
        <v>–</v>
      </c>
      <c r="BO16" s="33">
        <f t="shared" si="19"/>
        <v>4.0999999999999996</v>
      </c>
      <c r="BP16" s="34">
        <f t="shared" si="20"/>
        <v>5.2141527001862187</v>
      </c>
      <c r="BQ16" s="35" t="str">
        <f t="shared" si="41"/>
        <v>–</v>
      </c>
      <c r="BR16" s="36">
        <f t="shared" si="21"/>
        <v>7.4954296160877512</v>
      </c>
      <c r="BS16" s="37">
        <f t="shared" si="22"/>
        <v>3.0857142857142859</v>
      </c>
      <c r="BT16" s="38">
        <f t="shared" si="22"/>
        <v>6.2526424231512125</v>
      </c>
      <c r="BU16" s="32">
        <f t="shared" si="23"/>
        <v>0.47409060817727977</v>
      </c>
      <c r="BV16" s="39">
        <f t="shared" si="23"/>
        <v>0.82442403834069133</v>
      </c>
      <c r="BW16" s="32">
        <f t="shared" si="24"/>
        <v>4.0999999999999996</v>
      </c>
      <c r="BX16" s="35">
        <f t="shared" si="24"/>
        <v>7.4954296160877512</v>
      </c>
    </row>
    <row r="17" spans="1:76" ht="16.5" customHeight="1" x14ac:dyDescent="0.2">
      <c r="A17" s="10" t="s">
        <v>6</v>
      </c>
      <c r="B17" s="19">
        <v>4.5999999999999996</v>
      </c>
      <c r="C17" s="4">
        <v>12</v>
      </c>
      <c r="D17" s="19">
        <v>4.3</v>
      </c>
      <c r="E17" s="4">
        <f t="shared" si="59"/>
        <v>9.1880341880341891</v>
      </c>
      <c r="F17" s="19">
        <v>3.7</v>
      </c>
      <c r="G17" s="4">
        <f t="shared" si="60"/>
        <v>8.258928571428573</v>
      </c>
      <c r="H17" s="19">
        <v>3.8</v>
      </c>
      <c r="I17" s="4">
        <f t="shared" si="61"/>
        <v>7.6767676767676765</v>
      </c>
      <c r="J17" s="19">
        <v>4</v>
      </c>
      <c r="K17" s="4">
        <f t="shared" si="62"/>
        <v>8.9686098654708513</v>
      </c>
      <c r="L17" s="19">
        <v>4.2</v>
      </c>
      <c r="M17" s="4">
        <f t="shared" si="63"/>
        <v>8.3832335329341312</v>
      </c>
      <c r="N17" s="19">
        <v>4.8</v>
      </c>
      <c r="O17" s="4">
        <f t="shared" si="64"/>
        <v>8.938547486033519</v>
      </c>
      <c r="P17" s="19">
        <v>4.2</v>
      </c>
      <c r="Q17" s="4">
        <f t="shared" si="65"/>
        <v>8.7866108786610884</v>
      </c>
      <c r="R17" s="19">
        <v>3.7</v>
      </c>
      <c r="S17" s="4">
        <f t="shared" si="66"/>
        <v>7.5050709939148081</v>
      </c>
      <c r="T17" s="19">
        <v>3.9</v>
      </c>
      <c r="U17" s="4">
        <f t="shared" si="67"/>
        <v>8.4051724137931032</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6</v>
      </c>
      <c r="BL17" s="30">
        <f t="shared" si="16"/>
        <v>10</v>
      </c>
      <c r="BM17" s="31">
        <f t="shared" si="17"/>
        <v>3.7</v>
      </c>
      <c r="BN17" s="32" t="str">
        <f t="shared" si="18"/>
        <v>–</v>
      </c>
      <c r="BO17" s="33">
        <f t="shared" si="19"/>
        <v>4.8</v>
      </c>
      <c r="BP17" s="34">
        <f t="shared" si="20"/>
        <v>7.5050709939148081</v>
      </c>
      <c r="BQ17" s="35" t="str">
        <f t="shared" si="41"/>
        <v>–</v>
      </c>
      <c r="BR17" s="36">
        <f t="shared" si="21"/>
        <v>12</v>
      </c>
      <c r="BS17" s="37">
        <f t="shared" si="22"/>
        <v>4.12</v>
      </c>
      <c r="BT17" s="38">
        <f t="shared" si="22"/>
        <v>8.8110975607037947</v>
      </c>
      <c r="BU17" s="32">
        <f t="shared" si="23"/>
        <v>0.37357135269658387</v>
      </c>
      <c r="BV17" s="39">
        <f t="shared" si="23"/>
        <v>1.2471289837155066</v>
      </c>
      <c r="BW17" s="32">
        <f t="shared" si="24"/>
        <v>4.5999999999999996</v>
      </c>
      <c r="BX17" s="35">
        <f t="shared" si="24"/>
        <v>12</v>
      </c>
    </row>
    <row r="18" spans="1:76" ht="16.5" customHeight="1" x14ac:dyDescent="0.2">
      <c r="A18" s="10" t="s">
        <v>7</v>
      </c>
      <c r="B18" s="19">
        <v>16</v>
      </c>
      <c r="C18" s="4" t="s">
        <v>3</v>
      </c>
      <c r="D18" s="19">
        <v>14</v>
      </c>
      <c r="E18" s="4" t="s">
        <v>3</v>
      </c>
      <c r="F18" s="19"/>
      <c r="G18" s="4" t="s">
        <v>3</v>
      </c>
      <c r="H18" s="19">
        <v>15</v>
      </c>
      <c r="I18" s="4" t="s">
        <v>3</v>
      </c>
      <c r="J18" s="19"/>
      <c r="K18" s="4" t="s">
        <v>3</v>
      </c>
      <c r="L18" s="19"/>
      <c r="M18" s="4" t="s">
        <v>3</v>
      </c>
      <c r="N18" s="19"/>
      <c r="O18" s="4" t="s">
        <v>3</v>
      </c>
      <c r="P18" s="19">
        <v>17</v>
      </c>
      <c r="Q18" s="4" t="s">
        <v>3</v>
      </c>
      <c r="R18" s="19">
        <v>14</v>
      </c>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5</v>
      </c>
      <c r="BM18" s="21">
        <f t="shared" si="17"/>
        <v>14</v>
      </c>
      <c r="BN18" s="22" t="str">
        <f t="shared" si="18"/>
        <v>–</v>
      </c>
      <c r="BO18" s="23">
        <f t="shared" si="19"/>
        <v>17</v>
      </c>
      <c r="BP18" s="24" t="str">
        <f t="shared" si="20"/>
        <v/>
      </c>
      <c r="BQ18" s="6" t="s">
        <v>3</v>
      </c>
      <c r="BR18" s="26" t="str">
        <f t="shared" si="21"/>
        <v/>
      </c>
      <c r="BS18" s="37">
        <f t="shared" si="22"/>
        <v>15.2</v>
      </c>
      <c r="BT18" s="28" t="s">
        <v>3</v>
      </c>
      <c r="BU18" s="32">
        <f t="shared" si="23"/>
        <v>1.3038404810405297</v>
      </c>
      <c r="BV18" s="29" t="s">
        <v>3</v>
      </c>
      <c r="BW18" s="22">
        <f t="shared" si="24"/>
        <v>16</v>
      </c>
      <c r="BX18" s="25" t="s">
        <v>3</v>
      </c>
    </row>
    <row r="19" spans="1:76" ht="16.5" customHeight="1" x14ac:dyDescent="0.2">
      <c r="A19" s="15" t="s">
        <v>70</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14</v>
      </c>
      <c r="BL19" s="30"/>
      <c r="BM19" s="31"/>
      <c r="BN19" s="32"/>
      <c r="BO19" s="33"/>
      <c r="BP19" s="34"/>
      <c r="BQ19" s="35"/>
      <c r="BR19" s="36"/>
      <c r="BS19" s="37"/>
      <c r="BT19" s="38"/>
      <c r="BU19" s="32"/>
      <c r="BV19" s="39"/>
      <c r="BW19" s="32"/>
      <c r="BX19" s="35"/>
    </row>
    <row r="20" spans="1:76" ht="16.5" customHeight="1" x14ac:dyDescent="0.2">
      <c r="A20" s="10" t="s">
        <v>26</v>
      </c>
      <c r="B20" s="19">
        <v>15.7</v>
      </c>
      <c r="C20" s="4">
        <f>IF(AND((B20&gt;0),(B$4&gt;0)),(B20/B$4*100),"")</f>
        <v>28.702010968921389</v>
      </c>
      <c r="D20" s="19">
        <v>14.7</v>
      </c>
      <c r="E20" s="4">
        <f>IF(AND((D20&gt;0),(D$4&gt;0)),(D20/D$4*100),"")</f>
        <v>31.410256410256409</v>
      </c>
      <c r="F20" s="19">
        <v>14.4</v>
      </c>
      <c r="G20" s="4">
        <f>IF(AND((F20&gt;0),(F$4&gt;0)),(F20/F$4*100),"")</f>
        <v>32.142857142857146</v>
      </c>
      <c r="H20" s="19">
        <v>13.8</v>
      </c>
      <c r="I20" s="4">
        <f>IF(AND((H20&gt;0),(H$4&gt;0)),(H20/H$4*100),"")</f>
        <v>27.878787878787882</v>
      </c>
      <c r="J20" s="19"/>
      <c r="K20" s="4" t="str">
        <f>IF(AND((J20&gt;0),(J$4&gt;0)),(J20/J$4*100),"")</f>
        <v/>
      </c>
      <c r="L20" s="19">
        <v>16.399999999999999</v>
      </c>
      <c r="M20" s="4">
        <f>IF(AND((L20&gt;0),(L$4&gt;0)),(L20/L$4*100),"")</f>
        <v>32.734530938123754</v>
      </c>
      <c r="N20" s="19">
        <v>16.7</v>
      </c>
      <c r="O20" s="4">
        <f>IF(AND((N20&gt;0),(N$4&gt;0)),(N20/N$4*100),"")</f>
        <v>31.09869646182495</v>
      </c>
      <c r="P20" s="19"/>
      <c r="Q20" s="4" t="str">
        <f>IF(AND((P20&gt;0),(P$4&gt;0)),(P20/P$4*100),"")</f>
        <v/>
      </c>
      <c r="R20" s="19">
        <v>13.2</v>
      </c>
      <c r="S20" s="4">
        <f>IF(AND((R20&gt;0),(R$4&gt;0)),(R20/R$4*100),"")</f>
        <v>26.774847870182555</v>
      </c>
      <c r="T20" s="19">
        <v>14</v>
      </c>
      <c r="U20" s="4">
        <f>IF(AND((T20&gt;0),(T$4&gt;0)),(T20/T$4*100),"")</f>
        <v>30.172413793103448</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AE21" si="88">IF(AND((AD20&gt;0),(AD$4&gt;0)),(AD20/AD$4*100),"")</f>
        <v/>
      </c>
      <c r="AF20" s="19"/>
      <c r="AG20" s="4" t="str">
        <f t="shared" ref="AG20:AG21" si="89">IF(AND((AF20&gt;0),(AF$4&gt;0)),(AF20/AF$4*100),"")</f>
        <v/>
      </c>
      <c r="AH20" s="19"/>
      <c r="AI20" s="4" t="str">
        <f t="shared" ref="AI20:AI21" si="90">IF(AND((AH20&gt;0),(AH$4&gt;0)),(AH20/AH$4*100),"")</f>
        <v/>
      </c>
      <c r="AJ20" s="19"/>
      <c r="AK20" s="4" t="str">
        <f t="shared" ref="AK20:AK21" si="91">IF(AND((AJ20&gt;0),(AJ$4&gt;0)),(AJ20/AJ$4*100),"")</f>
        <v/>
      </c>
      <c r="AL20" s="19"/>
      <c r="AM20" s="4" t="str">
        <f t="shared" ref="AM20:AM21" si="92">IF(AND((AL20&gt;0),(AL$4&gt;0)),(AL20/AL$4*100),"")</f>
        <v/>
      </c>
      <c r="AN20" s="19"/>
      <c r="AO20" s="4" t="str">
        <f t="shared" ref="AO20:AO21" si="93">IF(AND((AN20&gt;0),(AN$4&gt;0)),(AN20/AN$4*100),"")</f>
        <v/>
      </c>
      <c r="AP20" s="19"/>
      <c r="AQ20" s="4" t="str">
        <f t="shared" ref="AQ20:AQ21" si="94">IF(AND((AP20&gt;0),(AP$4&gt;0)),(AP20/AP$4*100),"")</f>
        <v/>
      </c>
      <c r="AR20" s="19"/>
      <c r="AS20" s="4" t="str">
        <f t="shared" ref="AS20:AS21" si="95">IF(AND((AR20&gt;0),(AR$4&gt;0)),(AR20/AR$4*100),"")</f>
        <v/>
      </c>
      <c r="AT20" s="19"/>
      <c r="AU20" s="4" t="str">
        <f t="shared" ref="AU20:AU21" si="96">IF(AND((AT20&gt;0),(AT$4&gt;0)),(AT20/AT$4*100),"")</f>
        <v/>
      </c>
      <c r="AV20" s="19"/>
      <c r="AW20" s="4" t="str">
        <f t="shared" ref="AW20:AW21" si="97">IF(AND((AV20&gt;0),(AV$4&gt;0)),(AV20/AV$4*100),"")</f>
        <v/>
      </c>
      <c r="AX20" s="19"/>
      <c r="AY20" s="4" t="str">
        <f t="shared" ref="AY20:AY21" si="98">IF(AND((AX20&gt;0),(AX$4&gt;0)),(AX20/AX$4*100),"")</f>
        <v/>
      </c>
      <c r="AZ20" s="19"/>
      <c r="BA20" s="4" t="str">
        <f t="shared" ref="BA20:BA21" si="99">IF(AND((AZ20&gt;0),(AZ$4&gt;0)),(AZ20/AZ$4*100),"")</f>
        <v/>
      </c>
      <c r="BB20" s="19"/>
      <c r="BC20" s="4" t="str">
        <f t="shared" ref="BC20:BC21" si="100">IF(AND((BB20&gt;0),(BB$4&gt;0)),(BB20/BB$4*100),"")</f>
        <v/>
      </c>
      <c r="BD20" s="19"/>
      <c r="BE20" s="4" t="str">
        <f t="shared" ref="BE20:BE21" si="101">IF(AND((BD20&gt;0),(BD$4&gt;0)),(BD20/BD$4*100),"")</f>
        <v/>
      </c>
      <c r="BF20" s="19"/>
      <c r="BG20" s="4" t="str">
        <f t="shared" ref="BG20:BG21" si="102">IF(AND((BF20&gt;0),(BF$4&gt;0)),(BF20/BF$4*100),"")</f>
        <v/>
      </c>
      <c r="BH20" s="19"/>
      <c r="BI20" s="4" t="str">
        <f t="shared" ref="BI20:BI21" si="103">IF(AND((BH20&gt;0),(BH$4&gt;0)),(BH20/BH$4*100),"")</f>
        <v/>
      </c>
      <c r="BK20" s="57" t="s">
        <v>26</v>
      </c>
      <c r="BL20" s="30">
        <f t="shared" si="16"/>
        <v>8</v>
      </c>
      <c r="BM20" s="31">
        <f t="shared" si="17"/>
        <v>13.2</v>
      </c>
      <c r="BN20" s="32" t="str">
        <f t="shared" si="18"/>
        <v>–</v>
      </c>
      <c r="BO20" s="33">
        <f t="shared" si="19"/>
        <v>16.7</v>
      </c>
      <c r="BP20" s="34">
        <f t="shared" si="20"/>
        <v>26.774847870182555</v>
      </c>
      <c r="BQ20" s="35" t="str">
        <f t="shared" si="41"/>
        <v>–</v>
      </c>
      <c r="BR20" s="36">
        <f t="shared" si="21"/>
        <v>32.734530938123754</v>
      </c>
      <c r="BS20" s="37">
        <f t="shared" si="22"/>
        <v>14.862500000000001</v>
      </c>
      <c r="BT20" s="38">
        <f t="shared" si="22"/>
        <v>30.114300183007192</v>
      </c>
      <c r="BU20" s="32">
        <f t="shared" si="23"/>
        <v>1.2715991057382374</v>
      </c>
      <c r="BV20" s="39">
        <f t="shared" si="23"/>
        <v>2.1306131295259298</v>
      </c>
      <c r="BW20" s="32">
        <f t="shared" si="24"/>
        <v>15.7</v>
      </c>
      <c r="BX20" s="35">
        <f t="shared" si="24"/>
        <v>28.702010968921389</v>
      </c>
    </row>
    <row r="21" spans="1:76" ht="16.5" customHeight="1" x14ac:dyDescent="0.2">
      <c r="A21" s="10" t="s">
        <v>27</v>
      </c>
      <c r="B21" s="19">
        <v>3.4</v>
      </c>
      <c r="C21" s="4">
        <f>IF(AND((B21&gt;0),(B$4&gt;0)),(B21/B$4*100),"")</f>
        <v>6.2157221206581346</v>
      </c>
      <c r="D21" s="19">
        <v>3.6</v>
      </c>
      <c r="E21" s="4">
        <f>IF(AND((D21&gt;0),(D$4&gt;0)),(D21/D$4*100),"")</f>
        <v>7.6923076923076925</v>
      </c>
      <c r="F21" s="19">
        <v>2.8</v>
      </c>
      <c r="G21" s="4">
        <f>IF(AND((F21&gt;0),(F$4&gt;0)),(F21/F$4*100),"")</f>
        <v>6.25</v>
      </c>
      <c r="H21" s="19">
        <v>3.4</v>
      </c>
      <c r="I21" s="4">
        <f>IF(AND((H21&gt;0),(H$4&gt;0)),(H21/H$4*100),"")</f>
        <v>6.8686868686868685</v>
      </c>
      <c r="J21" s="19"/>
      <c r="K21" s="4" t="str">
        <f>IF(AND((J21&gt;0),(J$4&gt;0)),(J21/J$4*100),"")</f>
        <v/>
      </c>
      <c r="L21" s="19">
        <v>3.7</v>
      </c>
      <c r="M21" s="4">
        <f>IF(AND((L21&gt;0),(L$4&gt;0)),(L21/L$4*100),"")</f>
        <v>7.3852295409181634</v>
      </c>
      <c r="N21" s="19">
        <v>3</v>
      </c>
      <c r="O21" s="4">
        <f>IF(AND((N21&gt;0),(N$4&gt;0)),(N21/N$4*100),"")</f>
        <v>5.5865921787709496</v>
      </c>
      <c r="P21" s="19"/>
      <c r="Q21" s="4" t="str">
        <f>IF(AND((P21&gt;0),(P$4&gt;0)),(P21/P$4*100),"")</f>
        <v/>
      </c>
      <c r="R21" s="19"/>
      <c r="S21" s="4" t="str">
        <f>IF(AND((R21&gt;0),(R$4&gt;0)),(R21/R$4*100),"")</f>
        <v/>
      </c>
      <c r="T21" s="19">
        <v>3.1</v>
      </c>
      <c r="U21" s="4">
        <f>IF(AND((T21&gt;0),(T$4&gt;0)),(T21/T$4*100),"")</f>
        <v>6.6810344827586219</v>
      </c>
      <c r="V21" s="19"/>
      <c r="W21" s="4" t="str">
        <f>IF(AND((V21&gt;0),(V$4&gt;0)),(V21/V$4*100),"")</f>
        <v/>
      </c>
      <c r="X21" s="19"/>
      <c r="Y21" s="4" t="str">
        <f>IF(AND((X21&gt;0),(X$4&gt;0)),(X21/X$4*100),"")</f>
        <v/>
      </c>
      <c r="Z21" s="19"/>
      <c r="AA21" s="4" t="str">
        <f>IF(AND((Z21&gt;0),(Z$4&gt;0)),(Z21/Z$4*100),"")</f>
        <v/>
      </c>
      <c r="AB21" s="19"/>
      <c r="AC21" s="4" t="str">
        <f>IF(AND((AB21&gt;0),(AB$4&gt;0)),(AB21/AB$4*100),"")</f>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27</v>
      </c>
      <c r="BL21" s="30">
        <f t="shared" si="16"/>
        <v>7</v>
      </c>
      <c r="BM21" s="31">
        <f t="shared" si="17"/>
        <v>2.8</v>
      </c>
      <c r="BN21" s="32" t="str">
        <f t="shared" si="18"/>
        <v>–</v>
      </c>
      <c r="BO21" s="33">
        <f t="shared" si="19"/>
        <v>3.7</v>
      </c>
      <c r="BP21" s="34">
        <f t="shared" si="20"/>
        <v>5.5865921787709496</v>
      </c>
      <c r="BQ21" s="35" t="str">
        <f t="shared" si="41"/>
        <v>–</v>
      </c>
      <c r="BR21" s="36">
        <f t="shared" si="21"/>
        <v>7.6923076923076925</v>
      </c>
      <c r="BS21" s="37">
        <f t="shared" si="22"/>
        <v>3.285714285714286</v>
      </c>
      <c r="BT21" s="38">
        <f t="shared" si="22"/>
        <v>6.6685104120143475</v>
      </c>
      <c r="BU21" s="32">
        <f t="shared" si="23"/>
        <v>0.32877840272018805</v>
      </c>
      <c r="BV21" s="39">
        <f t="shared" si="23"/>
        <v>0.72488963668097628</v>
      </c>
      <c r="BW21" s="32">
        <f t="shared" si="24"/>
        <v>3.4</v>
      </c>
      <c r="BX21" s="35">
        <f t="shared" si="24"/>
        <v>6.2157221206581346</v>
      </c>
    </row>
    <row r="22" spans="1:76" ht="16.5" customHeight="1" x14ac:dyDescent="0.2">
      <c r="A22" s="10" t="s">
        <v>74</v>
      </c>
      <c r="B22" s="68">
        <f>IF(AND((B21&gt;0),(B20&gt;0)),(B21/B20),"")</f>
        <v>0.21656050955414013</v>
      </c>
      <c r="C22" s="4" t="s">
        <v>3</v>
      </c>
      <c r="D22" s="68">
        <f>IF(AND((D21&gt;0),(D20&gt;0)),(D21/D20),"")</f>
        <v>0.24489795918367349</v>
      </c>
      <c r="E22" s="4" t="s">
        <v>3</v>
      </c>
      <c r="F22" s="68">
        <f>IF(AND((F21&gt;0),(F20&gt;0)),(F21/F20),"")</f>
        <v>0.19444444444444442</v>
      </c>
      <c r="G22" s="4" t="s">
        <v>3</v>
      </c>
      <c r="H22" s="68">
        <f>IF(AND((H21&gt;0),(H20&gt;0)),(H21/H20),"")</f>
        <v>0.24637681159420288</v>
      </c>
      <c r="I22" s="4" t="s">
        <v>3</v>
      </c>
      <c r="J22" s="68" t="str">
        <f>IF(AND((J21&gt;0),(J20&gt;0)),(J21/J20),"")</f>
        <v/>
      </c>
      <c r="K22" s="4" t="s">
        <v>3</v>
      </c>
      <c r="L22" s="68">
        <f>IF(AND((L21&gt;0),(L20&gt;0)),(L21/L20),"")</f>
        <v>0.22560975609756101</v>
      </c>
      <c r="M22" s="4" t="s">
        <v>3</v>
      </c>
      <c r="N22" s="68">
        <f>IF(AND((N21&gt;0),(N20&gt;0)),(N21/N20),"")</f>
        <v>0.17964071856287425</v>
      </c>
      <c r="O22" s="4" t="s">
        <v>3</v>
      </c>
      <c r="P22" s="68" t="str">
        <f>IF(AND((P21&gt;0),(P20&gt;0)),(P21/P20),"")</f>
        <v/>
      </c>
      <c r="Q22" s="4" t="s">
        <v>3</v>
      </c>
      <c r="R22" s="68" t="str">
        <f>IF(AND((R21&gt;0),(R20&gt;0)),(R21/R20),"")</f>
        <v/>
      </c>
      <c r="S22" s="4" t="s">
        <v>3</v>
      </c>
      <c r="T22" s="68">
        <f>IF(AND((T21&gt;0),(T20&gt;0)),(T21/T20),"")</f>
        <v>0.22142857142857145</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04">IF(AND((AD21&gt;0),(AD20&gt;0)),(AD21/AD20),"")</f>
        <v/>
      </c>
      <c r="AE22" s="4" t="s">
        <v>3</v>
      </c>
      <c r="AF22" s="68" t="str">
        <f t="shared" ref="AF22" si="105">IF(AND((AF21&gt;0),(AF20&gt;0)),(AF21/AF20),"")</f>
        <v/>
      </c>
      <c r="AG22" s="4" t="s">
        <v>3</v>
      </c>
      <c r="AH22" s="68" t="str">
        <f t="shared" ref="AH22" si="106">IF(AND((AH21&gt;0),(AH20&gt;0)),(AH21/AH20),"")</f>
        <v/>
      </c>
      <c r="AI22" s="4" t="s">
        <v>3</v>
      </c>
      <c r="AJ22" s="68" t="str">
        <f t="shared" ref="AJ22" si="107">IF(AND((AJ21&gt;0),(AJ20&gt;0)),(AJ21/AJ20),"")</f>
        <v/>
      </c>
      <c r="AK22" s="4" t="s">
        <v>3</v>
      </c>
      <c r="AL22" s="68" t="str">
        <f t="shared" ref="AL22" si="108">IF(AND((AL21&gt;0),(AL20&gt;0)),(AL21/AL20),"")</f>
        <v/>
      </c>
      <c r="AM22" s="4" t="s">
        <v>3</v>
      </c>
      <c r="AN22" s="68" t="str">
        <f t="shared" ref="AN22" si="109">IF(AND((AN21&gt;0),(AN20&gt;0)),(AN21/AN20),"")</f>
        <v/>
      </c>
      <c r="AO22" s="4" t="s">
        <v>3</v>
      </c>
      <c r="AP22" s="68" t="str">
        <f t="shared" ref="AP22" si="110">IF(AND((AP21&gt;0),(AP20&gt;0)),(AP21/AP20),"")</f>
        <v/>
      </c>
      <c r="AQ22" s="4" t="s">
        <v>3</v>
      </c>
      <c r="AR22" s="68" t="str">
        <f t="shared" ref="AR22" si="111">IF(AND((AR21&gt;0),(AR20&gt;0)),(AR21/AR20),"")</f>
        <v/>
      </c>
      <c r="AS22" s="4" t="s">
        <v>3</v>
      </c>
      <c r="AT22" s="68" t="str">
        <f t="shared" ref="AT22" si="112">IF(AND((AT21&gt;0),(AT20&gt;0)),(AT21/AT20),"")</f>
        <v/>
      </c>
      <c r="AU22" s="4" t="s">
        <v>3</v>
      </c>
      <c r="AV22" s="68" t="str">
        <f t="shared" ref="AV22" si="113">IF(AND((AV21&gt;0),(AV20&gt;0)),(AV21/AV20),"")</f>
        <v/>
      </c>
      <c r="AW22" s="4" t="s">
        <v>3</v>
      </c>
      <c r="AX22" s="68" t="str">
        <f t="shared" ref="AX22" si="114">IF(AND((AX21&gt;0),(AX20&gt;0)),(AX21/AX20),"")</f>
        <v/>
      </c>
      <c r="AY22" s="4" t="s">
        <v>3</v>
      </c>
      <c r="AZ22" s="68" t="str">
        <f t="shared" ref="AZ22" si="115">IF(AND((AZ21&gt;0),(AZ20&gt;0)),(AZ21/AZ20),"")</f>
        <v/>
      </c>
      <c r="BA22" s="4" t="s">
        <v>3</v>
      </c>
      <c r="BB22" s="68" t="str">
        <f t="shared" ref="BB22" si="116">IF(AND((BB21&gt;0),(BB20&gt;0)),(BB21/BB20),"")</f>
        <v/>
      </c>
      <c r="BC22" s="4" t="s">
        <v>3</v>
      </c>
      <c r="BD22" s="68" t="str">
        <f t="shared" ref="BD22" si="117">IF(AND((BD21&gt;0),(BD20&gt;0)),(BD21/BD20),"")</f>
        <v/>
      </c>
      <c r="BE22" s="4" t="s">
        <v>3</v>
      </c>
      <c r="BF22" s="68" t="str">
        <f t="shared" ref="BF22" si="118">IF(AND((BF21&gt;0),(BF20&gt;0)),(BF21/BF20),"")</f>
        <v/>
      </c>
      <c r="BG22" s="4" t="s">
        <v>3</v>
      </c>
      <c r="BH22" s="68" t="str">
        <f t="shared" ref="BH22" si="119">IF(AND((BH21&gt;0),(BH20&gt;0)),(BH21/BH20),"")</f>
        <v/>
      </c>
      <c r="BI22" s="4" t="s">
        <v>3</v>
      </c>
      <c r="BK22" s="57" t="s">
        <v>28</v>
      </c>
      <c r="BL22" s="30">
        <f t="shared" si="16"/>
        <v>7</v>
      </c>
      <c r="BM22" s="40">
        <f t="shared" si="17"/>
        <v>0.17964071856287425</v>
      </c>
      <c r="BN22" s="22" t="str">
        <f t="shared" si="18"/>
        <v>–</v>
      </c>
      <c r="BO22" s="41">
        <f t="shared" si="19"/>
        <v>0.24637681159420288</v>
      </c>
      <c r="BP22" s="24" t="str">
        <f t="shared" si="20"/>
        <v/>
      </c>
      <c r="BQ22" s="6" t="s">
        <v>3</v>
      </c>
      <c r="BR22" s="26" t="str">
        <f t="shared" si="21"/>
        <v/>
      </c>
      <c r="BS22" s="42">
        <f t="shared" si="22"/>
        <v>0.21842268155220967</v>
      </c>
      <c r="BT22" s="28" t="s">
        <v>3</v>
      </c>
      <c r="BU22" s="43">
        <f t="shared" si="23"/>
        <v>2.4581589720729845E-2</v>
      </c>
      <c r="BV22" s="29" t="s">
        <v>3</v>
      </c>
      <c r="BW22" s="43">
        <f t="shared" si="24"/>
        <v>0.21656050955414013</v>
      </c>
      <c r="BX22" s="25" t="s">
        <v>3</v>
      </c>
    </row>
    <row r="23" spans="1:76" ht="16.5" customHeight="1" x14ac:dyDescent="0.2">
      <c r="A23" s="15" t="s">
        <v>71</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21"/>
      <c r="BN23" s="22"/>
      <c r="BO23" s="23"/>
      <c r="BP23" s="24"/>
      <c r="BQ23" s="25"/>
      <c r="BR23" s="26"/>
      <c r="BS23" s="27"/>
      <c r="BT23" s="28"/>
      <c r="BU23" s="22"/>
      <c r="BV23" s="29"/>
      <c r="BW23" s="22"/>
      <c r="BX23" s="25"/>
    </row>
    <row r="24" spans="1:76" ht="16.5" customHeight="1" x14ac:dyDescent="0.2">
      <c r="A24" s="10" t="s">
        <v>26</v>
      </c>
      <c r="B24" s="19">
        <v>15.3</v>
      </c>
      <c r="C24" s="4">
        <f>IF(AND((B24&gt;0),(B$4&gt;0)),(B24/B$4*100),"")</f>
        <v>27.97074954296161</v>
      </c>
      <c r="D24" s="19">
        <v>14.9</v>
      </c>
      <c r="E24" s="4">
        <f>IF(AND((D24&gt;0),(D$4&gt;0)),(D24/D$4*100),"")</f>
        <v>31.837606837606842</v>
      </c>
      <c r="F24" s="19">
        <v>14.3</v>
      </c>
      <c r="G24" s="4">
        <f>IF(AND((F24&gt;0),(F$4&gt;0)),(F24/F$4*100),"")</f>
        <v>31.919642857142861</v>
      </c>
      <c r="H24" s="19"/>
      <c r="I24" s="4" t="str">
        <f>IF(AND((H24&gt;0),(H$4&gt;0)),(H24/H$4*100),"")</f>
        <v/>
      </c>
      <c r="J24" s="19">
        <v>13.8</v>
      </c>
      <c r="K24" s="4">
        <f>IF(AND((J24&gt;0),(J$4&gt;0)),(J24/J$4*100),"")</f>
        <v>30.941704035874441</v>
      </c>
      <c r="L24" s="19">
        <v>15.5</v>
      </c>
      <c r="M24" s="4">
        <f>IF(AND((L24&gt;0),(L$4&gt;0)),(L24/L$4*100),"")</f>
        <v>30.938123752495013</v>
      </c>
      <c r="N24" s="19">
        <v>14.4</v>
      </c>
      <c r="O24" s="4">
        <f>IF(AND((N24&gt;0),(N$4&gt;0)),(N24/N$4*100),"")</f>
        <v>26.815642458100559</v>
      </c>
      <c r="P24" s="19">
        <v>11.5</v>
      </c>
      <c r="Q24" s="4">
        <f>IF(AND((P24&gt;0),(P$4&gt;0)),(P24/P$4*100),"")</f>
        <v>24.058577405857744</v>
      </c>
      <c r="R24" s="19">
        <v>13.6</v>
      </c>
      <c r="S24" s="4">
        <f>IF(AND((R24&gt;0),(R$4&gt;0)),(R24/R$4*100),"")</f>
        <v>27.586206896551722</v>
      </c>
      <c r="T24" s="19">
        <v>13.2</v>
      </c>
      <c r="U24" s="4">
        <f>IF(AND((T24&gt;0),(T$4&gt;0)),(T24/T$4*100),"")</f>
        <v>28.448275862068968</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AE25" si="120">IF(AND((AD24&gt;0),(AD$4&gt;0)),(AD24/AD$4*100),"")</f>
        <v/>
      </c>
      <c r="AF24" s="19"/>
      <c r="AG24" s="4" t="str">
        <f t="shared" ref="AG24:AG25" si="121">IF(AND((AF24&gt;0),(AF$4&gt;0)),(AF24/AF$4*100),"")</f>
        <v/>
      </c>
      <c r="AH24" s="19"/>
      <c r="AI24" s="4" t="str">
        <f t="shared" ref="AI24:AI25" si="122">IF(AND((AH24&gt;0),(AH$4&gt;0)),(AH24/AH$4*100),"")</f>
        <v/>
      </c>
      <c r="AJ24" s="19"/>
      <c r="AK24" s="4" t="str">
        <f t="shared" ref="AK24:AK25" si="123">IF(AND((AJ24&gt;0),(AJ$4&gt;0)),(AJ24/AJ$4*100),"")</f>
        <v/>
      </c>
      <c r="AL24" s="19"/>
      <c r="AM24" s="4" t="str">
        <f t="shared" ref="AM24:AM25" si="124">IF(AND((AL24&gt;0),(AL$4&gt;0)),(AL24/AL$4*100),"")</f>
        <v/>
      </c>
      <c r="AN24" s="19"/>
      <c r="AO24" s="4" t="str">
        <f t="shared" ref="AO24:AO25" si="125">IF(AND((AN24&gt;0),(AN$4&gt;0)),(AN24/AN$4*100),"")</f>
        <v/>
      </c>
      <c r="AP24" s="19"/>
      <c r="AQ24" s="4" t="str">
        <f t="shared" ref="AQ24:AQ25" si="126">IF(AND((AP24&gt;0),(AP$4&gt;0)),(AP24/AP$4*100),"")</f>
        <v/>
      </c>
      <c r="AR24" s="19"/>
      <c r="AS24" s="4" t="str">
        <f t="shared" ref="AS24:AS25" si="127">IF(AND((AR24&gt;0),(AR$4&gt;0)),(AR24/AR$4*100),"")</f>
        <v/>
      </c>
      <c r="AT24" s="19"/>
      <c r="AU24" s="4" t="str">
        <f t="shared" ref="AU24:AU25" si="128">IF(AND((AT24&gt;0),(AT$4&gt;0)),(AT24/AT$4*100),"")</f>
        <v/>
      </c>
      <c r="AV24" s="19"/>
      <c r="AW24" s="4" t="str">
        <f t="shared" ref="AW24:AW25" si="129">IF(AND((AV24&gt;0),(AV$4&gt;0)),(AV24/AV$4*100),"")</f>
        <v/>
      </c>
      <c r="AX24" s="19"/>
      <c r="AY24" s="4" t="str">
        <f t="shared" ref="AY24:AY25" si="130">IF(AND((AX24&gt;0),(AX$4&gt;0)),(AX24/AX$4*100),"")</f>
        <v/>
      </c>
      <c r="AZ24" s="19"/>
      <c r="BA24" s="4" t="str">
        <f t="shared" ref="BA24:BA25" si="131">IF(AND((AZ24&gt;0),(AZ$4&gt;0)),(AZ24/AZ$4*100),"")</f>
        <v/>
      </c>
      <c r="BB24" s="19"/>
      <c r="BC24" s="4" t="str">
        <f t="shared" ref="BC24:BC25" si="132">IF(AND((BB24&gt;0),(BB$4&gt;0)),(BB24/BB$4*100),"")</f>
        <v/>
      </c>
      <c r="BD24" s="19"/>
      <c r="BE24" s="4" t="str">
        <f t="shared" ref="BE24:BE25" si="133">IF(AND((BD24&gt;0),(BD$4&gt;0)),(BD24/BD$4*100),"")</f>
        <v/>
      </c>
      <c r="BF24" s="19"/>
      <c r="BG24" s="4" t="str">
        <f t="shared" ref="BG24:BG25" si="134">IF(AND((BF24&gt;0),(BF$4&gt;0)),(BF24/BF$4*100),"")</f>
        <v/>
      </c>
      <c r="BH24" s="19"/>
      <c r="BI24" s="4" t="str">
        <f t="shared" ref="BI24:BI25" si="135">IF(AND((BH24&gt;0),(BH$4&gt;0)),(BH24/BH$4*100),"")</f>
        <v/>
      </c>
      <c r="BK24" s="57" t="s">
        <v>26</v>
      </c>
      <c r="BL24" s="30">
        <f t="shared" si="16"/>
        <v>9</v>
      </c>
      <c r="BM24" s="31">
        <f t="shared" si="17"/>
        <v>11.5</v>
      </c>
      <c r="BN24" s="32" t="str">
        <f t="shared" si="18"/>
        <v>–</v>
      </c>
      <c r="BO24" s="33">
        <f t="shared" si="19"/>
        <v>15.5</v>
      </c>
      <c r="BP24" s="34">
        <f t="shared" si="20"/>
        <v>24.058577405857744</v>
      </c>
      <c r="BQ24" s="35" t="str">
        <f t="shared" si="41"/>
        <v>–</v>
      </c>
      <c r="BR24" s="36">
        <f t="shared" si="21"/>
        <v>31.919642857142861</v>
      </c>
      <c r="BS24" s="37">
        <f t="shared" si="22"/>
        <v>14.055555555555555</v>
      </c>
      <c r="BT24" s="38">
        <f t="shared" si="22"/>
        <v>28.946281072073305</v>
      </c>
      <c r="BU24" s="32">
        <f t="shared" si="23"/>
        <v>1.2279160304262577</v>
      </c>
      <c r="BV24" s="39">
        <f t="shared" si="23"/>
        <v>2.6605576437059315</v>
      </c>
      <c r="BW24" s="32">
        <f t="shared" si="24"/>
        <v>15.3</v>
      </c>
      <c r="BX24" s="35">
        <f t="shared" si="24"/>
        <v>27.97074954296161</v>
      </c>
    </row>
    <row r="25" spans="1:76" ht="16.5" customHeight="1" x14ac:dyDescent="0.2">
      <c r="A25" s="10" t="s">
        <v>27</v>
      </c>
      <c r="B25" s="19">
        <v>3.7</v>
      </c>
      <c r="C25" s="4">
        <f>IF(AND((B25&gt;0),(B$4&gt;0)),(B25/B$4*100),"")</f>
        <v>6.7641681901279709</v>
      </c>
      <c r="D25" s="19">
        <v>3.4</v>
      </c>
      <c r="E25" s="4">
        <f>IF(AND((D25&gt;0),(D$4&gt;0)),(D25/D$4*100),"")</f>
        <v>7.2649572649572658</v>
      </c>
      <c r="F25" s="19">
        <v>2.9</v>
      </c>
      <c r="G25" s="4">
        <f>IF(AND((F25&gt;0),(F$4&gt;0)),(F25/F$4*100),"")</f>
        <v>6.4732142857142865</v>
      </c>
      <c r="H25" s="19"/>
      <c r="I25" s="4" t="str">
        <f>IF(AND((H25&gt;0),(H$4&gt;0)),(H25/H$4*100),"")</f>
        <v/>
      </c>
      <c r="J25" s="19">
        <v>3</v>
      </c>
      <c r="K25" s="4">
        <f>IF(AND((J25&gt;0),(J$4&gt;0)),(J25/J$4*100),"")</f>
        <v>6.7264573991031389</v>
      </c>
      <c r="L25" s="19">
        <v>3.7</v>
      </c>
      <c r="M25" s="4">
        <f>IF(AND((L25&gt;0),(L$4&gt;0)),(L25/L$4*100),"")</f>
        <v>7.3852295409181634</v>
      </c>
      <c r="N25" s="19">
        <v>3.6</v>
      </c>
      <c r="O25" s="4">
        <f>IF(AND((N25&gt;0),(N$4&gt;0)),(N25/N$4*100),"")</f>
        <v>6.7039106145251397</v>
      </c>
      <c r="P25" s="19"/>
      <c r="Q25" s="4" t="str">
        <f>IF(AND((P25&gt;0),(P$4&gt;0)),(P25/P$4*100),"")</f>
        <v/>
      </c>
      <c r="R25" s="19">
        <v>3.2</v>
      </c>
      <c r="S25" s="4">
        <f>IF(AND((R25&gt;0),(R$4&gt;0)),(R25/R$4*100),"")</f>
        <v>6.4908722109533485</v>
      </c>
      <c r="T25" s="19">
        <v>2</v>
      </c>
      <c r="U25" s="4">
        <f>IF(AND((T25&gt;0),(T$4&gt;0)),(T25/T$4*100),"")</f>
        <v>4.3103448275862073</v>
      </c>
      <c r="V25" s="19"/>
      <c r="W25" s="4" t="str">
        <f>IF(AND((V25&gt;0),(V$4&gt;0)),(V25/V$4*100),"")</f>
        <v/>
      </c>
      <c r="X25" s="19"/>
      <c r="Y25" s="4" t="str">
        <f>IF(AND((X25&gt;0),(X$4&gt;0)),(X25/X$4*100),"")</f>
        <v/>
      </c>
      <c r="Z25" s="19"/>
      <c r="AA25" s="4" t="str">
        <f>IF(AND((Z25&gt;0),(Z$4&gt;0)),(Z25/Z$4*100),"")</f>
        <v/>
      </c>
      <c r="AB25" s="19"/>
      <c r="AC25" s="4" t="str">
        <f>IF(AND((AB25&gt;0),(AB$4&gt;0)),(AB25/AB$4*100),"")</f>
        <v/>
      </c>
      <c r="AD25" s="19"/>
      <c r="AE25" s="4" t="str">
        <f t="shared" si="120"/>
        <v/>
      </c>
      <c r="AF25" s="19"/>
      <c r="AG25" s="4" t="str">
        <f t="shared" si="121"/>
        <v/>
      </c>
      <c r="AH25" s="19"/>
      <c r="AI25" s="4" t="str">
        <f t="shared" si="122"/>
        <v/>
      </c>
      <c r="AJ25" s="19"/>
      <c r="AK25" s="4" t="str">
        <f t="shared" si="123"/>
        <v/>
      </c>
      <c r="AL25" s="19"/>
      <c r="AM25" s="4" t="str">
        <f t="shared" si="124"/>
        <v/>
      </c>
      <c r="AN25" s="19"/>
      <c r="AO25" s="4" t="str">
        <f t="shared" si="125"/>
        <v/>
      </c>
      <c r="AP25" s="19"/>
      <c r="AQ25" s="4" t="str">
        <f t="shared" si="126"/>
        <v/>
      </c>
      <c r="AR25" s="19"/>
      <c r="AS25" s="4" t="str">
        <f t="shared" si="127"/>
        <v/>
      </c>
      <c r="AT25" s="19"/>
      <c r="AU25" s="4" t="str">
        <f t="shared" si="128"/>
        <v/>
      </c>
      <c r="AV25" s="19"/>
      <c r="AW25" s="4" t="str">
        <f t="shared" si="129"/>
        <v/>
      </c>
      <c r="AX25" s="19"/>
      <c r="AY25" s="4" t="str">
        <f t="shared" si="130"/>
        <v/>
      </c>
      <c r="AZ25" s="19"/>
      <c r="BA25" s="4" t="str">
        <f t="shared" si="131"/>
        <v/>
      </c>
      <c r="BB25" s="19"/>
      <c r="BC25" s="4" t="str">
        <f t="shared" si="132"/>
        <v/>
      </c>
      <c r="BD25" s="19"/>
      <c r="BE25" s="4" t="str">
        <f t="shared" si="133"/>
        <v/>
      </c>
      <c r="BF25" s="19"/>
      <c r="BG25" s="4" t="str">
        <f t="shared" si="134"/>
        <v/>
      </c>
      <c r="BH25" s="19"/>
      <c r="BI25" s="4" t="str">
        <f t="shared" si="135"/>
        <v/>
      </c>
      <c r="BK25" s="57" t="s">
        <v>27</v>
      </c>
      <c r="BL25" s="30">
        <f t="shared" si="16"/>
        <v>8</v>
      </c>
      <c r="BM25" s="31">
        <f t="shared" si="17"/>
        <v>2</v>
      </c>
      <c r="BN25" s="32" t="str">
        <f t="shared" si="18"/>
        <v>–</v>
      </c>
      <c r="BO25" s="33">
        <f t="shared" si="19"/>
        <v>3.7</v>
      </c>
      <c r="BP25" s="34">
        <f t="shared" si="20"/>
        <v>4.3103448275862073</v>
      </c>
      <c r="BQ25" s="35" t="str">
        <f t="shared" si="41"/>
        <v>–</v>
      </c>
      <c r="BR25" s="36">
        <f t="shared" si="21"/>
        <v>7.3852295409181634</v>
      </c>
      <c r="BS25" s="37">
        <f t="shared" si="22"/>
        <v>3.1875</v>
      </c>
      <c r="BT25" s="38">
        <f t="shared" si="22"/>
        <v>6.5148942917356898</v>
      </c>
      <c r="BU25" s="32">
        <f t="shared" si="23"/>
        <v>0.56930408645744368</v>
      </c>
      <c r="BV25" s="39">
        <f t="shared" si="23"/>
        <v>0.95056780986162559</v>
      </c>
      <c r="BW25" s="32">
        <f t="shared" si="24"/>
        <v>3.7</v>
      </c>
      <c r="BX25" s="35">
        <f t="shared" si="24"/>
        <v>6.7641681901279709</v>
      </c>
    </row>
    <row r="26" spans="1:76" ht="16.5" customHeight="1" x14ac:dyDescent="0.2">
      <c r="A26" s="10" t="s">
        <v>74</v>
      </c>
      <c r="B26" s="68">
        <f>IF(AND((B25&gt;0),(B24&gt;0)),(B25/B24),"")</f>
        <v>0.24183006535947713</v>
      </c>
      <c r="C26" s="4" t="s">
        <v>3</v>
      </c>
      <c r="D26" s="68">
        <f>IF(AND((D25&gt;0),(D24&gt;0)),(D25/D24),"")</f>
        <v>0.22818791946308722</v>
      </c>
      <c r="E26" s="4" t="s">
        <v>3</v>
      </c>
      <c r="F26" s="68">
        <f>IF(AND((F25&gt;0),(F24&gt;0)),(F25/F24),"")</f>
        <v>0.20279720279720279</v>
      </c>
      <c r="G26" s="4" t="s">
        <v>3</v>
      </c>
      <c r="H26" s="68" t="str">
        <f>IF(AND((H25&gt;0),(H24&gt;0)),(H25/H24),"")</f>
        <v/>
      </c>
      <c r="I26" s="4" t="s">
        <v>3</v>
      </c>
      <c r="J26" s="68">
        <f>IF(AND((J25&gt;0),(J24&gt;0)),(J25/J24),"")</f>
        <v>0.21739130434782608</v>
      </c>
      <c r="K26" s="4" t="s">
        <v>3</v>
      </c>
      <c r="L26" s="68">
        <f>IF(AND((L25&gt;0),(L24&gt;0)),(L25/L24),"")</f>
        <v>0.23870967741935484</v>
      </c>
      <c r="M26" s="4" t="s">
        <v>3</v>
      </c>
      <c r="N26" s="68">
        <f>IF(AND((N25&gt;0),(N24&gt;0)),(N25/N24),"")</f>
        <v>0.25</v>
      </c>
      <c r="O26" s="4" t="s">
        <v>3</v>
      </c>
      <c r="P26" s="68" t="str">
        <f>IF(AND((P25&gt;0),(P24&gt;0)),(P25/P24),"")</f>
        <v/>
      </c>
      <c r="Q26" s="4" t="s">
        <v>3</v>
      </c>
      <c r="R26" s="68">
        <f>IF(AND((R25&gt;0),(R24&gt;0)),(R25/R24),"")</f>
        <v>0.23529411764705885</v>
      </c>
      <c r="S26" s="4" t="s">
        <v>3</v>
      </c>
      <c r="T26" s="68">
        <f>IF(AND((T25&gt;0),(T24&gt;0)),(T25/T24),"")</f>
        <v>0.15151515151515152</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36">IF(AND((AD25&gt;0),(AD24&gt;0)),(AD25/AD24),"")</f>
        <v/>
      </c>
      <c r="AE26" s="4" t="s">
        <v>3</v>
      </c>
      <c r="AF26" s="68" t="str">
        <f t="shared" ref="AF26" si="137">IF(AND((AF25&gt;0),(AF24&gt;0)),(AF25/AF24),"")</f>
        <v/>
      </c>
      <c r="AG26" s="4" t="s">
        <v>3</v>
      </c>
      <c r="AH26" s="68" t="str">
        <f t="shared" ref="AH26" si="138">IF(AND((AH25&gt;0),(AH24&gt;0)),(AH25/AH24),"")</f>
        <v/>
      </c>
      <c r="AI26" s="4" t="s">
        <v>3</v>
      </c>
      <c r="AJ26" s="68" t="str">
        <f t="shared" ref="AJ26" si="139">IF(AND((AJ25&gt;0),(AJ24&gt;0)),(AJ25/AJ24),"")</f>
        <v/>
      </c>
      <c r="AK26" s="4" t="s">
        <v>3</v>
      </c>
      <c r="AL26" s="68" t="str">
        <f t="shared" ref="AL26" si="140">IF(AND((AL25&gt;0),(AL24&gt;0)),(AL25/AL24),"")</f>
        <v/>
      </c>
      <c r="AM26" s="4" t="s">
        <v>3</v>
      </c>
      <c r="AN26" s="68" t="str">
        <f t="shared" ref="AN26" si="141">IF(AND((AN25&gt;0),(AN24&gt;0)),(AN25/AN24),"")</f>
        <v/>
      </c>
      <c r="AO26" s="4" t="s">
        <v>3</v>
      </c>
      <c r="AP26" s="68" t="str">
        <f t="shared" ref="AP26" si="142">IF(AND((AP25&gt;0),(AP24&gt;0)),(AP25/AP24),"")</f>
        <v/>
      </c>
      <c r="AQ26" s="4" t="s">
        <v>3</v>
      </c>
      <c r="AR26" s="68" t="str">
        <f t="shared" ref="AR26" si="143">IF(AND((AR25&gt;0),(AR24&gt;0)),(AR25/AR24),"")</f>
        <v/>
      </c>
      <c r="AS26" s="4" t="s">
        <v>3</v>
      </c>
      <c r="AT26" s="68" t="str">
        <f t="shared" ref="AT26" si="144">IF(AND((AT25&gt;0),(AT24&gt;0)),(AT25/AT24),"")</f>
        <v/>
      </c>
      <c r="AU26" s="4" t="s">
        <v>3</v>
      </c>
      <c r="AV26" s="68" t="str">
        <f t="shared" ref="AV26" si="145">IF(AND((AV25&gt;0),(AV24&gt;0)),(AV25/AV24),"")</f>
        <v/>
      </c>
      <c r="AW26" s="4" t="s">
        <v>3</v>
      </c>
      <c r="AX26" s="68" t="str">
        <f t="shared" ref="AX26" si="146">IF(AND((AX25&gt;0),(AX24&gt;0)),(AX25/AX24),"")</f>
        <v/>
      </c>
      <c r="AY26" s="4" t="s">
        <v>3</v>
      </c>
      <c r="AZ26" s="68" t="str">
        <f t="shared" ref="AZ26" si="147">IF(AND((AZ25&gt;0),(AZ24&gt;0)),(AZ25/AZ24),"")</f>
        <v/>
      </c>
      <c r="BA26" s="4" t="s">
        <v>3</v>
      </c>
      <c r="BB26" s="68" t="str">
        <f t="shared" ref="BB26" si="148">IF(AND((BB25&gt;0),(BB24&gt;0)),(BB25/BB24),"")</f>
        <v/>
      </c>
      <c r="BC26" s="4" t="s">
        <v>3</v>
      </c>
      <c r="BD26" s="68" t="str">
        <f t="shared" ref="BD26" si="149">IF(AND((BD25&gt;0),(BD24&gt;0)),(BD25/BD24),"")</f>
        <v/>
      </c>
      <c r="BE26" s="4" t="s">
        <v>3</v>
      </c>
      <c r="BF26" s="68" t="str">
        <f t="shared" ref="BF26" si="150">IF(AND((BF25&gt;0),(BF24&gt;0)),(BF25/BF24),"")</f>
        <v/>
      </c>
      <c r="BG26" s="4" t="s">
        <v>3</v>
      </c>
      <c r="BH26" s="68" t="str">
        <f t="shared" ref="BH26" si="151">IF(AND((BH25&gt;0),(BH24&gt;0)),(BH25/BH24),"")</f>
        <v/>
      </c>
      <c r="BI26" s="4" t="s">
        <v>3</v>
      </c>
      <c r="BK26" s="57" t="s">
        <v>28</v>
      </c>
      <c r="BL26" s="30">
        <f t="shared" si="16"/>
        <v>8</v>
      </c>
      <c r="BM26" s="40">
        <f t="shared" si="17"/>
        <v>0.15151515151515152</v>
      </c>
      <c r="BN26" s="22" t="str">
        <f t="shared" si="18"/>
        <v>–</v>
      </c>
      <c r="BO26" s="41">
        <f t="shared" si="19"/>
        <v>0.25</v>
      </c>
      <c r="BP26" s="24" t="str">
        <f t="shared" si="20"/>
        <v/>
      </c>
      <c r="BQ26" s="6" t="s">
        <v>3</v>
      </c>
      <c r="BR26" s="26" t="str">
        <f t="shared" si="21"/>
        <v/>
      </c>
      <c r="BS26" s="42">
        <f t="shared" si="22"/>
        <v>0.22071567981864482</v>
      </c>
      <c r="BT26" s="28" t="s">
        <v>3</v>
      </c>
      <c r="BU26" s="43">
        <f t="shared" si="23"/>
        <v>3.1659740677233573E-2</v>
      </c>
      <c r="BV26" s="29" t="s">
        <v>3</v>
      </c>
      <c r="BW26" s="43">
        <f t="shared" si="24"/>
        <v>0.24183006535947713</v>
      </c>
      <c r="BX26" s="25" t="s">
        <v>3</v>
      </c>
    </row>
    <row r="27" spans="1:76" ht="16.5" customHeight="1" x14ac:dyDescent="0.2">
      <c r="A27" s="15" t="s">
        <v>72</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c r="BW27" s="22"/>
      <c r="BX27" s="25"/>
    </row>
    <row r="28" spans="1:76" ht="16.5" customHeight="1" x14ac:dyDescent="0.2">
      <c r="A28" s="10" t="s">
        <v>26</v>
      </c>
      <c r="B28" s="19">
        <v>15.5</v>
      </c>
      <c r="C28" s="4">
        <f>IF(AND((B28&gt;0),(B$4&gt;0)),(B28/B$4*100),"")</f>
        <v>28.336380255941496</v>
      </c>
      <c r="D28" s="19">
        <v>14.8</v>
      </c>
      <c r="E28" s="4">
        <f>IF(AND((D28&gt;0),(D$4&gt;0)),(D28/D$4*100),"")</f>
        <v>31.623931623931629</v>
      </c>
      <c r="F28" s="19">
        <v>13.7</v>
      </c>
      <c r="G28" s="4">
        <f>IF(AND((F28&gt;0),(F$4&gt;0)),(F28/F$4*100),"")</f>
        <v>30.580357142857146</v>
      </c>
      <c r="H28" s="19">
        <v>13.2</v>
      </c>
      <c r="I28" s="4">
        <f>IF(AND((H28&gt;0),(H$4&gt;0)),(H28/H$4*100),"")</f>
        <v>26.666666666666668</v>
      </c>
      <c r="J28" s="19">
        <v>12.7</v>
      </c>
      <c r="K28" s="4">
        <f>IF(AND((J28&gt;0),(J$4&gt;0)),(J28/J$4*100),"")</f>
        <v>28.475336322869953</v>
      </c>
      <c r="L28" s="19"/>
      <c r="M28" s="4" t="str">
        <f>IF(AND((L28&gt;0),(L$4&gt;0)),(L28/L$4*100),"")</f>
        <v/>
      </c>
      <c r="N28" s="19">
        <v>15</v>
      </c>
      <c r="O28" s="4">
        <f>IF(AND((N28&gt;0),(N$4&gt;0)),(N28/N$4*100),"")</f>
        <v>27.932960893854748</v>
      </c>
      <c r="P28" s="19">
        <v>12.4</v>
      </c>
      <c r="Q28" s="4">
        <f>IF(AND((P28&gt;0),(P$4&gt;0)),(P28/P$4*100),"")</f>
        <v>25.94142259414226</v>
      </c>
      <c r="R28" s="19">
        <v>13.3</v>
      </c>
      <c r="S28" s="4">
        <f>IF(AND((R28&gt;0),(R$4&gt;0)),(R28/R$4*100),"")</f>
        <v>26.977687626774848</v>
      </c>
      <c r="T28" s="19">
        <v>13.8</v>
      </c>
      <c r="U28" s="4">
        <f>IF(AND((T28&gt;0),(T$4&gt;0)),(T28/T$4*100),"")</f>
        <v>29.741379310344829</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AE29" si="152">IF(AND((AD28&gt;0),(AD$4&gt;0)),(AD28/AD$4*100),"")</f>
        <v/>
      </c>
      <c r="AF28" s="19"/>
      <c r="AG28" s="4" t="str">
        <f t="shared" ref="AG28:AG29" si="153">IF(AND((AF28&gt;0),(AF$4&gt;0)),(AF28/AF$4*100),"")</f>
        <v/>
      </c>
      <c r="AH28" s="19"/>
      <c r="AI28" s="4" t="str">
        <f t="shared" ref="AI28:AI29" si="154">IF(AND((AH28&gt;0),(AH$4&gt;0)),(AH28/AH$4*100),"")</f>
        <v/>
      </c>
      <c r="AJ28" s="19"/>
      <c r="AK28" s="4" t="str">
        <f t="shared" ref="AK28:AK29" si="155">IF(AND((AJ28&gt;0),(AJ$4&gt;0)),(AJ28/AJ$4*100),"")</f>
        <v/>
      </c>
      <c r="AL28" s="19"/>
      <c r="AM28" s="4" t="str">
        <f t="shared" ref="AM28:AM29" si="156">IF(AND((AL28&gt;0),(AL$4&gt;0)),(AL28/AL$4*100),"")</f>
        <v/>
      </c>
      <c r="AN28" s="19"/>
      <c r="AO28" s="4" t="str">
        <f t="shared" ref="AO28:AO29" si="157">IF(AND((AN28&gt;0),(AN$4&gt;0)),(AN28/AN$4*100),"")</f>
        <v/>
      </c>
      <c r="AP28" s="19"/>
      <c r="AQ28" s="4" t="str">
        <f t="shared" ref="AQ28:AQ29" si="158">IF(AND((AP28&gt;0),(AP$4&gt;0)),(AP28/AP$4*100),"")</f>
        <v/>
      </c>
      <c r="AR28" s="19"/>
      <c r="AS28" s="4" t="str">
        <f t="shared" ref="AS28:AS29" si="159">IF(AND((AR28&gt;0),(AR$4&gt;0)),(AR28/AR$4*100),"")</f>
        <v/>
      </c>
      <c r="AT28" s="19"/>
      <c r="AU28" s="4" t="str">
        <f t="shared" ref="AU28:AU29" si="160">IF(AND((AT28&gt;0),(AT$4&gt;0)),(AT28/AT$4*100),"")</f>
        <v/>
      </c>
      <c r="AV28" s="19"/>
      <c r="AW28" s="4" t="str">
        <f t="shared" ref="AW28:AW29" si="161">IF(AND((AV28&gt;0),(AV$4&gt;0)),(AV28/AV$4*100),"")</f>
        <v/>
      </c>
      <c r="AX28" s="19"/>
      <c r="AY28" s="4" t="str">
        <f t="shared" ref="AY28:AY29" si="162">IF(AND((AX28&gt;0),(AX$4&gt;0)),(AX28/AX$4*100),"")</f>
        <v/>
      </c>
      <c r="AZ28" s="19"/>
      <c r="BA28" s="4" t="str">
        <f t="shared" ref="BA28:BA29" si="163">IF(AND((AZ28&gt;0),(AZ$4&gt;0)),(AZ28/AZ$4*100),"")</f>
        <v/>
      </c>
      <c r="BB28" s="19"/>
      <c r="BC28" s="4" t="str">
        <f t="shared" ref="BC28:BC29" si="164">IF(AND((BB28&gt;0),(BB$4&gt;0)),(BB28/BB$4*100),"")</f>
        <v/>
      </c>
      <c r="BD28" s="19"/>
      <c r="BE28" s="4" t="str">
        <f t="shared" ref="BE28:BE29" si="165">IF(AND((BD28&gt;0),(BD$4&gt;0)),(BD28/BD$4*100),"")</f>
        <v/>
      </c>
      <c r="BF28" s="19"/>
      <c r="BG28" s="4" t="str">
        <f t="shared" ref="BG28:BG29" si="166">IF(AND((BF28&gt;0),(BF$4&gt;0)),(BF28/BF$4*100),"")</f>
        <v/>
      </c>
      <c r="BH28" s="19"/>
      <c r="BI28" s="4" t="str">
        <f t="shared" ref="BI28:BI29" si="167">IF(AND((BH28&gt;0),(BH$4&gt;0)),(BH28/BH$4*100),"")</f>
        <v/>
      </c>
      <c r="BK28" s="57" t="s">
        <v>26</v>
      </c>
      <c r="BL28" s="30">
        <f t="shared" si="16"/>
        <v>9</v>
      </c>
      <c r="BM28" s="31">
        <f t="shared" si="17"/>
        <v>12.4</v>
      </c>
      <c r="BN28" s="32" t="str">
        <f t="shared" si="18"/>
        <v>–</v>
      </c>
      <c r="BO28" s="33">
        <f t="shared" si="19"/>
        <v>15.5</v>
      </c>
      <c r="BP28" s="34">
        <f t="shared" si="20"/>
        <v>25.94142259414226</v>
      </c>
      <c r="BQ28" s="35" t="str">
        <f t="shared" si="41"/>
        <v>–</v>
      </c>
      <c r="BR28" s="36">
        <f t="shared" si="21"/>
        <v>31.623931623931629</v>
      </c>
      <c r="BS28" s="37">
        <f t="shared" si="22"/>
        <v>13.822222222222223</v>
      </c>
      <c r="BT28" s="38">
        <f t="shared" si="22"/>
        <v>28.475124715264844</v>
      </c>
      <c r="BU28" s="32">
        <f t="shared" si="23"/>
        <v>1.0674476307737277</v>
      </c>
      <c r="BV28" s="39">
        <f t="shared" si="23"/>
        <v>1.8773673617241824</v>
      </c>
      <c r="BW28" s="32">
        <f t="shared" si="24"/>
        <v>15.5</v>
      </c>
      <c r="BX28" s="35">
        <f t="shared" si="24"/>
        <v>28.336380255941496</v>
      </c>
    </row>
    <row r="29" spans="1:76" ht="16.5" customHeight="1" x14ac:dyDescent="0.2">
      <c r="A29" s="10" t="s">
        <v>27</v>
      </c>
      <c r="B29" s="19">
        <v>3.3</v>
      </c>
      <c r="C29" s="4">
        <f>IF(AND((B29&gt;0),(B$4&gt;0)),(B29/B$4*100),"")</f>
        <v>6.0329067641681897</v>
      </c>
      <c r="D29" s="19">
        <v>3.1</v>
      </c>
      <c r="E29" s="4">
        <f>IF(AND((D29&gt;0),(D$4&gt;0)),(D29/D$4*100),"")</f>
        <v>6.6239316239316244</v>
      </c>
      <c r="F29" s="19">
        <v>2.9</v>
      </c>
      <c r="G29" s="4">
        <f>IF(AND((F29&gt;0),(F$4&gt;0)),(F29/F$4*100),"")</f>
        <v>6.4732142857142865</v>
      </c>
      <c r="H29" s="19">
        <v>3.6</v>
      </c>
      <c r="I29" s="4">
        <f>IF(AND((H29&gt;0),(H$4&gt;0)),(H29/H$4*100),"")</f>
        <v>7.2727272727272725</v>
      </c>
      <c r="J29" s="19">
        <v>3.2</v>
      </c>
      <c r="K29" s="4">
        <f>IF(AND((J29&gt;0),(J$4&gt;0)),(J29/J$4*100),"")</f>
        <v>7.1748878923766819</v>
      </c>
      <c r="L29" s="19"/>
      <c r="M29" s="4" t="str">
        <f>IF(AND((L29&gt;0),(L$4&gt;0)),(L29/L$4*100),"")</f>
        <v/>
      </c>
      <c r="N29" s="19">
        <v>3.6</v>
      </c>
      <c r="O29" s="4">
        <f>IF(AND((N29&gt;0),(N$4&gt;0)),(N29/N$4*100),"")</f>
        <v>6.7039106145251397</v>
      </c>
      <c r="P29" s="19"/>
      <c r="Q29" s="4" t="str">
        <f>IF(AND((P29&gt;0),(P$4&gt;0)),(P29/P$4*100),"")</f>
        <v/>
      </c>
      <c r="R29" s="19">
        <v>2.6</v>
      </c>
      <c r="S29" s="4">
        <f>IF(AND((R29&gt;0),(R$4&gt;0)),(R29/R$4*100),"")</f>
        <v>5.2738336713995952</v>
      </c>
      <c r="T29" s="19">
        <v>3.1</v>
      </c>
      <c r="U29" s="4">
        <f>IF(AND((T29&gt;0),(T$4&gt;0)),(T29/T$4*100),"")</f>
        <v>6.6810344827586219</v>
      </c>
      <c r="V29" s="19"/>
      <c r="W29" s="4" t="str">
        <f>IF(AND((V29&gt;0),(V$4&gt;0)),(V29/V$4*100),"")</f>
        <v/>
      </c>
      <c r="X29" s="19"/>
      <c r="Y29" s="4" t="str">
        <f>IF(AND((X29&gt;0),(X$4&gt;0)),(X29/X$4*100),"")</f>
        <v/>
      </c>
      <c r="Z29" s="19"/>
      <c r="AA29" s="4" t="str">
        <f>IF(AND((Z29&gt;0),(Z$4&gt;0)),(Z29/Z$4*100),"")</f>
        <v/>
      </c>
      <c r="AB29" s="19"/>
      <c r="AC29" s="4" t="str">
        <f>IF(AND((AB29&gt;0),(AB$4&gt;0)),(AB29/AB$4*100),"")</f>
        <v/>
      </c>
      <c r="AD29" s="19"/>
      <c r="AE29" s="4" t="str">
        <f t="shared" si="152"/>
        <v/>
      </c>
      <c r="AF29" s="19"/>
      <c r="AG29" s="4" t="str">
        <f t="shared" si="153"/>
        <v/>
      </c>
      <c r="AH29" s="19"/>
      <c r="AI29" s="4" t="str">
        <f t="shared" si="154"/>
        <v/>
      </c>
      <c r="AJ29" s="19"/>
      <c r="AK29" s="4" t="str">
        <f t="shared" si="155"/>
        <v/>
      </c>
      <c r="AL29" s="19"/>
      <c r="AM29" s="4" t="str">
        <f t="shared" si="156"/>
        <v/>
      </c>
      <c r="AN29" s="19"/>
      <c r="AO29" s="4" t="str">
        <f t="shared" si="157"/>
        <v/>
      </c>
      <c r="AP29" s="19"/>
      <c r="AQ29" s="4" t="str">
        <f t="shared" si="158"/>
        <v/>
      </c>
      <c r="AR29" s="19"/>
      <c r="AS29" s="4" t="str">
        <f t="shared" si="159"/>
        <v/>
      </c>
      <c r="AT29" s="19"/>
      <c r="AU29" s="4" t="str">
        <f t="shared" si="160"/>
        <v/>
      </c>
      <c r="AV29" s="19"/>
      <c r="AW29" s="4" t="str">
        <f t="shared" si="161"/>
        <v/>
      </c>
      <c r="AX29" s="19"/>
      <c r="AY29" s="4" t="str">
        <f t="shared" si="162"/>
        <v/>
      </c>
      <c r="AZ29" s="19"/>
      <c r="BA29" s="4" t="str">
        <f t="shared" si="163"/>
        <v/>
      </c>
      <c r="BB29" s="19"/>
      <c r="BC29" s="4" t="str">
        <f t="shared" si="164"/>
        <v/>
      </c>
      <c r="BD29" s="19"/>
      <c r="BE29" s="4" t="str">
        <f t="shared" si="165"/>
        <v/>
      </c>
      <c r="BF29" s="19"/>
      <c r="BG29" s="4" t="str">
        <f t="shared" si="166"/>
        <v/>
      </c>
      <c r="BH29" s="19"/>
      <c r="BI29" s="4" t="str">
        <f t="shared" si="167"/>
        <v/>
      </c>
      <c r="BK29" s="57" t="s">
        <v>27</v>
      </c>
      <c r="BL29" s="30">
        <f t="shared" si="16"/>
        <v>8</v>
      </c>
      <c r="BM29" s="31">
        <f t="shared" si="17"/>
        <v>2.6</v>
      </c>
      <c r="BN29" s="32" t="str">
        <f t="shared" si="18"/>
        <v>–</v>
      </c>
      <c r="BO29" s="33">
        <f t="shared" si="19"/>
        <v>3.6</v>
      </c>
      <c r="BP29" s="34">
        <f t="shared" si="20"/>
        <v>5.2738336713995952</v>
      </c>
      <c r="BQ29" s="35" t="str">
        <f t="shared" si="41"/>
        <v>–</v>
      </c>
      <c r="BR29" s="36">
        <f t="shared" si="21"/>
        <v>7.2727272727272725</v>
      </c>
      <c r="BS29" s="37">
        <f t="shared" si="22"/>
        <v>3.1750000000000007</v>
      </c>
      <c r="BT29" s="38">
        <f t="shared" si="22"/>
        <v>6.529555825950176</v>
      </c>
      <c r="BU29" s="32">
        <f t="shared" si="23"/>
        <v>0.33700360320244138</v>
      </c>
      <c r="BV29" s="39">
        <f t="shared" si="23"/>
        <v>0.63893686603265831</v>
      </c>
      <c r="BW29" s="32">
        <f t="shared" si="24"/>
        <v>3.3</v>
      </c>
      <c r="BX29" s="35">
        <f t="shared" si="24"/>
        <v>6.0329067641681897</v>
      </c>
    </row>
    <row r="30" spans="1:76" ht="16.5" customHeight="1" x14ac:dyDescent="0.2">
      <c r="A30" s="10" t="s">
        <v>74</v>
      </c>
      <c r="B30" s="68">
        <f>IF(AND((B29&gt;0),(B28&gt;0)),(B29/B28),"")</f>
        <v>0.2129032258064516</v>
      </c>
      <c r="C30" s="4" t="s">
        <v>3</v>
      </c>
      <c r="D30" s="68">
        <f>IF(AND((D29&gt;0),(D28&gt;0)),(D29/D28),"")</f>
        <v>0.20945945945945946</v>
      </c>
      <c r="E30" s="4" t="s">
        <v>3</v>
      </c>
      <c r="F30" s="68">
        <f>IF(AND((F29&gt;0),(F28&gt;0)),(F29/F28),"")</f>
        <v>0.21167883211678831</v>
      </c>
      <c r="G30" s="4" t="s">
        <v>3</v>
      </c>
      <c r="H30" s="68">
        <f>IF(AND((H29&gt;0),(H28&gt;0)),(H29/H28),"")</f>
        <v>0.27272727272727276</v>
      </c>
      <c r="I30" s="4" t="s">
        <v>3</v>
      </c>
      <c r="J30" s="68">
        <f>IF(AND((J29&gt;0),(J28&gt;0)),(J29/J28),"")</f>
        <v>0.25196850393700793</v>
      </c>
      <c r="K30" s="4" t="s">
        <v>3</v>
      </c>
      <c r="L30" s="68" t="str">
        <f>IF(AND((L29&gt;0),(L28&gt;0)),(L29/L28),"")</f>
        <v/>
      </c>
      <c r="M30" s="4" t="s">
        <v>3</v>
      </c>
      <c r="N30" s="68">
        <f>IF(AND((N29&gt;0),(N28&gt;0)),(N29/N28),"")</f>
        <v>0.24000000000000002</v>
      </c>
      <c r="O30" s="4" t="s">
        <v>3</v>
      </c>
      <c r="P30" s="68" t="str">
        <f>IF(AND((P29&gt;0),(P28&gt;0)),(P29/P28),"")</f>
        <v/>
      </c>
      <c r="Q30" s="4" t="s">
        <v>3</v>
      </c>
      <c r="R30" s="68">
        <f>IF(AND((R29&gt;0),(R28&gt;0)),(R29/R28),"")</f>
        <v>0.19548872180451127</v>
      </c>
      <c r="S30" s="4" t="s">
        <v>3</v>
      </c>
      <c r="T30" s="68">
        <f>IF(AND((T29&gt;0),(T28&gt;0)),(T29/T28),"")</f>
        <v>0.22463768115942029</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68">IF(AND((AD29&gt;0),(AD28&gt;0)),(AD29/AD28),"")</f>
        <v/>
      </c>
      <c r="AE30" s="4" t="s">
        <v>3</v>
      </c>
      <c r="AF30" s="68" t="str">
        <f t="shared" ref="AF30" si="169">IF(AND((AF29&gt;0),(AF28&gt;0)),(AF29/AF28),"")</f>
        <v/>
      </c>
      <c r="AG30" s="4" t="s">
        <v>3</v>
      </c>
      <c r="AH30" s="68" t="str">
        <f t="shared" ref="AH30" si="170">IF(AND((AH29&gt;0),(AH28&gt;0)),(AH29/AH28),"")</f>
        <v/>
      </c>
      <c r="AI30" s="4" t="s">
        <v>3</v>
      </c>
      <c r="AJ30" s="68" t="str">
        <f t="shared" ref="AJ30" si="171">IF(AND((AJ29&gt;0),(AJ28&gt;0)),(AJ29/AJ28),"")</f>
        <v/>
      </c>
      <c r="AK30" s="4" t="s">
        <v>3</v>
      </c>
      <c r="AL30" s="68" t="str">
        <f t="shared" ref="AL30" si="172">IF(AND((AL29&gt;0),(AL28&gt;0)),(AL29/AL28),"")</f>
        <v/>
      </c>
      <c r="AM30" s="4" t="s">
        <v>3</v>
      </c>
      <c r="AN30" s="68" t="str">
        <f t="shared" ref="AN30" si="173">IF(AND((AN29&gt;0),(AN28&gt;0)),(AN29/AN28),"")</f>
        <v/>
      </c>
      <c r="AO30" s="4" t="s">
        <v>3</v>
      </c>
      <c r="AP30" s="68" t="str">
        <f t="shared" ref="AP30" si="174">IF(AND((AP29&gt;0),(AP28&gt;0)),(AP29/AP28),"")</f>
        <v/>
      </c>
      <c r="AQ30" s="4" t="s">
        <v>3</v>
      </c>
      <c r="AR30" s="68" t="str">
        <f t="shared" ref="AR30" si="175">IF(AND((AR29&gt;0),(AR28&gt;0)),(AR29/AR28),"")</f>
        <v/>
      </c>
      <c r="AS30" s="4" t="s">
        <v>3</v>
      </c>
      <c r="AT30" s="68" t="str">
        <f t="shared" ref="AT30" si="176">IF(AND((AT29&gt;0),(AT28&gt;0)),(AT29/AT28),"")</f>
        <v/>
      </c>
      <c r="AU30" s="4" t="s">
        <v>3</v>
      </c>
      <c r="AV30" s="68" t="str">
        <f t="shared" ref="AV30" si="177">IF(AND((AV29&gt;0),(AV28&gt;0)),(AV29/AV28),"")</f>
        <v/>
      </c>
      <c r="AW30" s="4" t="s">
        <v>3</v>
      </c>
      <c r="AX30" s="68" t="str">
        <f t="shared" ref="AX30" si="178">IF(AND((AX29&gt;0),(AX28&gt;0)),(AX29/AX28),"")</f>
        <v/>
      </c>
      <c r="AY30" s="4" t="s">
        <v>3</v>
      </c>
      <c r="AZ30" s="68" t="str">
        <f t="shared" ref="AZ30" si="179">IF(AND((AZ29&gt;0),(AZ28&gt;0)),(AZ29/AZ28),"")</f>
        <v/>
      </c>
      <c r="BA30" s="4" t="s">
        <v>3</v>
      </c>
      <c r="BB30" s="68" t="str">
        <f t="shared" ref="BB30" si="180">IF(AND((BB29&gt;0),(BB28&gt;0)),(BB29/BB28),"")</f>
        <v/>
      </c>
      <c r="BC30" s="4" t="s">
        <v>3</v>
      </c>
      <c r="BD30" s="68" t="str">
        <f t="shared" ref="BD30" si="181">IF(AND((BD29&gt;0),(BD28&gt;0)),(BD29/BD28),"")</f>
        <v/>
      </c>
      <c r="BE30" s="4" t="s">
        <v>3</v>
      </c>
      <c r="BF30" s="68" t="str">
        <f t="shared" ref="BF30" si="182">IF(AND((BF29&gt;0),(BF28&gt;0)),(BF29/BF28),"")</f>
        <v/>
      </c>
      <c r="BG30" s="4" t="s">
        <v>3</v>
      </c>
      <c r="BH30" s="68" t="str">
        <f t="shared" ref="BH30" si="183">IF(AND((BH29&gt;0),(BH28&gt;0)),(BH29/BH28),"")</f>
        <v/>
      </c>
      <c r="BI30" s="4" t="s">
        <v>3</v>
      </c>
      <c r="BK30" s="57" t="s">
        <v>28</v>
      </c>
      <c r="BL30" s="30">
        <f t="shared" si="16"/>
        <v>8</v>
      </c>
      <c r="BM30" s="40">
        <f t="shared" si="17"/>
        <v>0.19548872180451127</v>
      </c>
      <c r="BN30" s="22" t="str">
        <f t="shared" si="18"/>
        <v>–</v>
      </c>
      <c r="BO30" s="41">
        <f t="shared" si="19"/>
        <v>0.27272727272727276</v>
      </c>
      <c r="BP30" s="24" t="str">
        <f t="shared" si="20"/>
        <v/>
      </c>
      <c r="BQ30" s="6" t="s">
        <v>3</v>
      </c>
      <c r="BR30" s="26" t="str">
        <f t="shared" si="21"/>
        <v/>
      </c>
      <c r="BS30" s="42">
        <f t="shared" si="22"/>
        <v>0.22735796212636394</v>
      </c>
      <c r="BT30" s="28" t="s">
        <v>3</v>
      </c>
      <c r="BU30" s="43">
        <f t="shared" si="23"/>
        <v>2.5696174142960156E-2</v>
      </c>
      <c r="BV30" s="29" t="s">
        <v>3</v>
      </c>
      <c r="BW30" s="43">
        <f t="shared" si="24"/>
        <v>0.2129032258064516</v>
      </c>
      <c r="BX30" s="25" t="s">
        <v>3</v>
      </c>
    </row>
    <row r="31" spans="1:76" ht="16.5" customHeight="1" x14ac:dyDescent="0.2">
      <c r="A31" s="15" t="s">
        <v>73</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c r="BW31" s="22"/>
      <c r="BX31" s="25"/>
    </row>
    <row r="32" spans="1:76" ht="16.5" customHeight="1" x14ac:dyDescent="0.2">
      <c r="A32" s="10" t="s">
        <v>26</v>
      </c>
      <c r="B32" s="19"/>
      <c r="C32" s="4" t="str">
        <f>IF(AND((B32&gt;0),(B$4&gt;0)),(B32/B$4*100),"")</f>
        <v/>
      </c>
      <c r="D32" s="19"/>
      <c r="E32" s="4" t="str">
        <f>IF(AND((D32&gt;0),(D$4&gt;0)),(D32/D$4*100),"")</f>
        <v/>
      </c>
      <c r="F32" s="19">
        <v>17.399999999999999</v>
      </c>
      <c r="G32" s="4">
        <f>IF(AND((F32&gt;0),(F$4&gt;0)),(F32/F$4*100),"")</f>
        <v>38.839285714285715</v>
      </c>
      <c r="H32" s="19"/>
      <c r="I32" s="4" t="str">
        <f>IF(AND((H32&gt;0),(H$4&gt;0)),(H32/H$4*100),"")</f>
        <v/>
      </c>
      <c r="J32" s="19">
        <v>14.6</v>
      </c>
      <c r="K32" s="4">
        <f>IF(AND((J32&gt;0),(J$4&gt;0)),(J32/J$4*100),"")</f>
        <v>32.735426008968609</v>
      </c>
      <c r="L32" s="19"/>
      <c r="M32" s="4" t="str">
        <f>IF(AND((L32&gt;0),(L$4&gt;0)),(L32/L$4*100),"")</f>
        <v/>
      </c>
      <c r="N32" s="19"/>
      <c r="O32" s="4" t="str">
        <f>IF(AND((N32&gt;0),(N$4&gt;0)),(N32/N$4*100),"")</f>
        <v/>
      </c>
      <c r="P32" s="19">
        <v>16.600000000000001</v>
      </c>
      <c r="Q32" s="4">
        <f>IF(AND((P32&gt;0),(P$4&gt;0)),(P32/P$4*100),"")</f>
        <v>34.728033472803354</v>
      </c>
      <c r="R32" s="19">
        <v>16.7</v>
      </c>
      <c r="S32" s="4">
        <f>IF(AND((R32&gt;0),(R$4&gt;0)),(R32/R$4*100),"")</f>
        <v>33.874239350912774</v>
      </c>
      <c r="T32" s="19">
        <v>16.399999999999999</v>
      </c>
      <c r="U32" s="4">
        <f>IF(AND((T32&gt;0),(T$4&gt;0)),(T32/T$4*100),"")</f>
        <v>35.344827586206897</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AE33" si="184">IF(AND((AD32&gt;0),(AD$4&gt;0)),(AD32/AD$4*100),"")</f>
        <v/>
      </c>
      <c r="AF32" s="19"/>
      <c r="AG32" s="4" t="str">
        <f t="shared" ref="AG32:AG33" si="185">IF(AND((AF32&gt;0),(AF$4&gt;0)),(AF32/AF$4*100),"")</f>
        <v/>
      </c>
      <c r="AH32" s="19"/>
      <c r="AI32" s="4" t="str">
        <f t="shared" ref="AI32:AI33" si="186">IF(AND((AH32&gt;0),(AH$4&gt;0)),(AH32/AH$4*100),"")</f>
        <v/>
      </c>
      <c r="AJ32" s="19"/>
      <c r="AK32" s="4" t="str">
        <f t="shared" ref="AK32:AK33" si="187">IF(AND((AJ32&gt;0),(AJ$4&gt;0)),(AJ32/AJ$4*100),"")</f>
        <v/>
      </c>
      <c r="AL32" s="19"/>
      <c r="AM32" s="4" t="str">
        <f t="shared" ref="AM32:AM33" si="188">IF(AND((AL32&gt;0),(AL$4&gt;0)),(AL32/AL$4*100),"")</f>
        <v/>
      </c>
      <c r="AN32" s="19"/>
      <c r="AO32" s="4" t="str">
        <f t="shared" ref="AO32:AO33" si="189">IF(AND((AN32&gt;0),(AN$4&gt;0)),(AN32/AN$4*100),"")</f>
        <v/>
      </c>
      <c r="AP32" s="19"/>
      <c r="AQ32" s="4" t="str">
        <f t="shared" ref="AQ32:AQ33" si="190">IF(AND((AP32&gt;0),(AP$4&gt;0)),(AP32/AP$4*100),"")</f>
        <v/>
      </c>
      <c r="AR32" s="19"/>
      <c r="AS32" s="4" t="str">
        <f t="shared" ref="AS32:AS33" si="191">IF(AND((AR32&gt;0),(AR$4&gt;0)),(AR32/AR$4*100),"")</f>
        <v/>
      </c>
      <c r="AT32" s="19"/>
      <c r="AU32" s="4" t="str">
        <f t="shared" ref="AU32:AU33" si="192">IF(AND((AT32&gt;0),(AT$4&gt;0)),(AT32/AT$4*100),"")</f>
        <v/>
      </c>
      <c r="AV32" s="19"/>
      <c r="AW32" s="4" t="str">
        <f t="shared" ref="AW32:AW33" si="193">IF(AND((AV32&gt;0),(AV$4&gt;0)),(AV32/AV$4*100),"")</f>
        <v/>
      </c>
      <c r="AX32" s="19"/>
      <c r="AY32" s="4" t="str">
        <f t="shared" ref="AY32:AY33" si="194">IF(AND((AX32&gt;0),(AX$4&gt;0)),(AX32/AX$4*100),"")</f>
        <v/>
      </c>
      <c r="AZ32" s="19"/>
      <c r="BA32" s="4" t="str">
        <f t="shared" ref="BA32:BA33" si="195">IF(AND((AZ32&gt;0),(AZ$4&gt;0)),(AZ32/AZ$4*100),"")</f>
        <v/>
      </c>
      <c r="BB32" s="19"/>
      <c r="BC32" s="4" t="str">
        <f t="shared" ref="BC32:BC33" si="196">IF(AND((BB32&gt;0),(BB$4&gt;0)),(BB32/BB$4*100),"")</f>
        <v/>
      </c>
      <c r="BD32" s="19"/>
      <c r="BE32" s="4" t="str">
        <f t="shared" ref="BE32:BE33" si="197">IF(AND((BD32&gt;0),(BD$4&gt;0)),(BD32/BD$4*100),"")</f>
        <v/>
      </c>
      <c r="BF32" s="19"/>
      <c r="BG32" s="4" t="str">
        <f t="shared" ref="BG32:BG33" si="198">IF(AND((BF32&gt;0),(BF$4&gt;0)),(BF32/BF$4*100),"")</f>
        <v/>
      </c>
      <c r="BH32" s="19"/>
      <c r="BI32" s="4" t="str">
        <f t="shared" ref="BI32:BI33" si="199">IF(AND((BH32&gt;0),(BH$4&gt;0)),(BH32/BH$4*100),"")</f>
        <v/>
      </c>
      <c r="BK32" s="57" t="s">
        <v>26</v>
      </c>
      <c r="BL32" s="30">
        <f t="shared" si="16"/>
        <v>5</v>
      </c>
      <c r="BM32" s="31">
        <f t="shared" si="17"/>
        <v>14.6</v>
      </c>
      <c r="BN32" s="32" t="str">
        <f t="shared" si="18"/>
        <v>–</v>
      </c>
      <c r="BO32" s="33">
        <f t="shared" si="19"/>
        <v>17.399999999999999</v>
      </c>
      <c r="BP32" s="34">
        <f t="shared" si="20"/>
        <v>32.735426008968609</v>
      </c>
      <c r="BQ32" s="35" t="str">
        <f t="shared" si="41"/>
        <v>–</v>
      </c>
      <c r="BR32" s="36">
        <f t="shared" si="21"/>
        <v>38.839285714285715</v>
      </c>
      <c r="BS32" s="37">
        <f t="shared" si="22"/>
        <v>16.339999999999996</v>
      </c>
      <c r="BT32" s="38">
        <f t="shared" si="22"/>
        <v>35.104362426635468</v>
      </c>
      <c r="BU32" s="32">
        <f t="shared" si="23"/>
        <v>1.0430723848324237</v>
      </c>
      <c r="BV32" s="39">
        <f t="shared" si="23"/>
        <v>2.3061960818339999</v>
      </c>
      <c r="BW32" s="32" t="str">
        <f t="shared" si="24"/>
        <v>?</v>
      </c>
      <c r="BX32" s="35" t="str">
        <f t="shared" si="24"/>
        <v>?</v>
      </c>
    </row>
    <row r="33" spans="1:76" ht="16.5" customHeight="1" x14ac:dyDescent="0.2">
      <c r="A33" s="10" t="s">
        <v>27</v>
      </c>
      <c r="B33" s="19"/>
      <c r="C33" s="4" t="str">
        <f>IF(AND((B33&gt;0),(B$4&gt;0)),(B33/B$4*100),"")</f>
        <v/>
      </c>
      <c r="D33" s="19"/>
      <c r="E33" s="4" t="str">
        <f>IF(AND((D33&gt;0),(D$4&gt;0)),(D33/D$4*100),"")</f>
        <v/>
      </c>
      <c r="F33" s="19">
        <v>3.3</v>
      </c>
      <c r="G33" s="4">
        <f>IF(AND((F33&gt;0),(F$4&gt;0)),(F33/F$4*100),"")</f>
        <v>7.3660714285714288</v>
      </c>
      <c r="H33" s="19"/>
      <c r="I33" s="4" t="str">
        <f>IF(AND((H33&gt;0),(H$4&gt;0)),(H33/H$4*100),"")</f>
        <v/>
      </c>
      <c r="J33" s="19">
        <v>3.2</v>
      </c>
      <c r="K33" s="4">
        <f>IF(AND((J33&gt;0),(J$4&gt;0)),(J33/J$4*100),"")</f>
        <v>7.1748878923766819</v>
      </c>
      <c r="L33" s="19"/>
      <c r="M33" s="4" t="str">
        <f>IF(AND((L33&gt;0),(L$4&gt;0)),(L33/L$4*100),"")</f>
        <v/>
      </c>
      <c r="N33" s="19"/>
      <c r="O33" s="4" t="str">
        <f>IF(AND((N33&gt;0),(N$4&gt;0)),(N33/N$4*100),"")</f>
        <v/>
      </c>
      <c r="P33" s="19">
        <v>3.2</v>
      </c>
      <c r="Q33" s="4">
        <f>IF(AND((P33&gt;0),(P$4&gt;0)),(P33/P$4*100),"")</f>
        <v>6.6945606694560675</v>
      </c>
      <c r="R33" s="19">
        <v>3.6</v>
      </c>
      <c r="S33" s="4">
        <f>IF(AND((R33&gt;0),(R$4&gt;0)),(R33/R$4*100),"")</f>
        <v>7.3022312373225162</v>
      </c>
      <c r="T33" s="19">
        <v>2.8</v>
      </c>
      <c r="U33" s="4">
        <f>IF(AND((T33&gt;0),(T$4&gt;0)),(T33/T$4*100),"")</f>
        <v>6.0344827586206895</v>
      </c>
      <c r="V33" s="19"/>
      <c r="W33" s="4" t="str">
        <f>IF(AND((V33&gt;0),(V$4&gt;0)),(V33/V$4*100),"")</f>
        <v/>
      </c>
      <c r="X33" s="19"/>
      <c r="Y33" s="4" t="str">
        <f>IF(AND((X33&gt;0),(X$4&gt;0)),(X33/X$4*100),"")</f>
        <v/>
      </c>
      <c r="Z33" s="19"/>
      <c r="AA33" s="4" t="str">
        <f>IF(AND((Z33&gt;0),(Z$4&gt;0)),(Z33/Z$4*100),"")</f>
        <v/>
      </c>
      <c r="AB33" s="19"/>
      <c r="AC33" s="4" t="str">
        <f>IF(AND((AB33&gt;0),(AB$4&gt;0)),(AB33/AB$4*100),"")</f>
        <v/>
      </c>
      <c r="AD33" s="19"/>
      <c r="AE33" s="4" t="str">
        <f t="shared" si="184"/>
        <v/>
      </c>
      <c r="AF33" s="19"/>
      <c r="AG33" s="4" t="str">
        <f t="shared" si="185"/>
        <v/>
      </c>
      <c r="AH33" s="19"/>
      <c r="AI33" s="4" t="str">
        <f t="shared" si="186"/>
        <v/>
      </c>
      <c r="AJ33" s="19"/>
      <c r="AK33" s="4" t="str">
        <f t="shared" si="187"/>
        <v/>
      </c>
      <c r="AL33" s="19"/>
      <c r="AM33" s="4" t="str">
        <f t="shared" si="188"/>
        <v/>
      </c>
      <c r="AN33" s="19"/>
      <c r="AO33" s="4" t="str">
        <f t="shared" si="189"/>
        <v/>
      </c>
      <c r="AP33" s="19"/>
      <c r="AQ33" s="4" t="str">
        <f t="shared" si="190"/>
        <v/>
      </c>
      <c r="AR33" s="19"/>
      <c r="AS33" s="4" t="str">
        <f t="shared" si="191"/>
        <v/>
      </c>
      <c r="AT33" s="19"/>
      <c r="AU33" s="4" t="str">
        <f t="shared" si="192"/>
        <v/>
      </c>
      <c r="AV33" s="19"/>
      <c r="AW33" s="4" t="str">
        <f t="shared" si="193"/>
        <v/>
      </c>
      <c r="AX33" s="19"/>
      <c r="AY33" s="4" t="str">
        <f t="shared" si="194"/>
        <v/>
      </c>
      <c r="AZ33" s="19"/>
      <c r="BA33" s="4" t="str">
        <f t="shared" si="195"/>
        <v/>
      </c>
      <c r="BB33" s="19"/>
      <c r="BC33" s="4" t="str">
        <f t="shared" si="196"/>
        <v/>
      </c>
      <c r="BD33" s="19"/>
      <c r="BE33" s="4" t="str">
        <f t="shared" si="197"/>
        <v/>
      </c>
      <c r="BF33" s="19"/>
      <c r="BG33" s="4" t="str">
        <f t="shared" si="198"/>
        <v/>
      </c>
      <c r="BH33" s="19"/>
      <c r="BI33" s="4" t="str">
        <f t="shared" si="199"/>
        <v/>
      </c>
      <c r="BK33" s="57" t="s">
        <v>27</v>
      </c>
      <c r="BL33" s="30">
        <f t="shared" si="16"/>
        <v>5</v>
      </c>
      <c r="BM33" s="31">
        <f t="shared" si="17"/>
        <v>2.8</v>
      </c>
      <c r="BN33" s="32" t="str">
        <f t="shared" si="18"/>
        <v>–</v>
      </c>
      <c r="BO33" s="33">
        <f t="shared" si="19"/>
        <v>3.6</v>
      </c>
      <c r="BP33" s="34">
        <f t="shared" si="20"/>
        <v>6.0344827586206895</v>
      </c>
      <c r="BQ33" s="35" t="str">
        <f t="shared" si="41"/>
        <v>–</v>
      </c>
      <c r="BR33" s="36">
        <f t="shared" si="21"/>
        <v>7.3660714285714288</v>
      </c>
      <c r="BS33" s="37">
        <f t="shared" si="22"/>
        <v>3.2199999999999998</v>
      </c>
      <c r="BT33" s="38">
        <f t="shared" si="22"/>
        <v>6.914446797269477</v>
      </c>
      <c r="BU33" s="32">
        <f t="shared" si="23"/>
        <v>0.28635642126552713</v>
      </c>
      <c r="BV33" s="39">
        <f t="shared" si="23"/>
        <v>0.55786597003365712</v>
      </c>
      <c r="BW33" s="32" t="str">
        <f t="shared" si="24"/>
        <v>?</v>
      </c>
      <c r="BX33" s="35" t="str">
        <f t="shared" si="24"/>
        <v>?</v>
      </c>
    </row>
    <row r="34" spans="1:76" ht="16.5" customHeight="1" thickBot="1" x14ac:dyDescent="0.25">
      <c r="A34" s="10" t="s">
        <v>74</v>
      </c>
      <c r="B34" s="68" t="str">
        <f>IF(AND((B33&gt;0),(B32&gt;0)),(B33/B32),"")</f>
        <v/>
      </c>
      <c r="C34" s="4" t="s">
        <v>3</v>
      </c>
      <c r="D34" s="68" t="str">
        <f>IF(AND((D33&gt;0),(D32&gt;0)),(D33/D32),"")</f>
        <v/>
      </c>
      <c r="E34" s="4" t="s">
        <v>3</v>
      </c>
      <c r="F34" s="68">
        <f>IF(AND((F33&gt;0),(F32&gt;0)),(F33/F32),"")</f>
        <v>0.18965517241379312</v>
      </c>
      <c r="G34" s="4" t="s">
        <v>3</v>
      </c>
      <c r="H34" s="68" t="str">
        <f>IF(AND((H33&gt;0),(H32&gt;0)),(H33/H32),"")</f>
        <v/>
      </c>
      <c r="I34" s="4" t="s">
        <v>3</v>
      </c>
      <c r="J34" s="68">
        <f>IF(AND((J33&gt;0),(J32&gt;0)),(J33/J32),"")</f>
        <v>0.21917808219178084</v>
      </c>
      <c r="K34" s="4" t="s">
        <v>3</v>
      </c>
      <c r="L34" s="68" t="str">
        <f>IF(AND((L33&gt;0),(L32&gt;0)),(L33/L32),"")</f>
        <v/>
      </c>
      <c r="M34" s="4" t="s">
        <v>3</v>
      </c>
      <c r="N34" s="68" t="str">
        <f>IF(AND((N33&gt;0),(N32&gt;0)),(N33/N32),"")</f>
        <v/>
      </c>
      <c r="O34" s="4" t="s">
        <v>3</v>
      </c>
      <c r="P34" s="68">
        <f>IF(AND((P33&gt;0),(P32&gt;0)),(P33/P32),"")</f>
        <v>0.19277108433734938</v>
      </c>
      <c r="Q34" s="4" t="s">
        <v>3</v>
      </c>
      <c r="R34" s="68">
        <f>IF(AND((R33&gt;0),(R32&gt;0)),(R33/R32),"")</f>
        <v>0.21556886227544911</v>
      </c>
      <c r="S34" s="4" t="s">
        <v>3</v>
      </c>
      <c r="T34" s="68">
        <f>IF(AND((T33&gt;0),(T32&gt;0)),(T33/T32),"")</f>
        <v>0.17073170731707318</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200">IF(AND((AD33&gt;0),(AD32&gt;0)),(AD33/AD32),"")</f>
        <v/>
      </c>
      <c r="AE34" s="4" t="s">
        <v>3</v>
      </c>
      <c r="AF34" s="68" t="str">
        <f t="shared" ref="AF34" si="201">IF(AND((AF33&gt;0),(AF32&gt;0)),(AF33/AF32),"")</f>
        <v/>
      </c>
      <c r="AG34" s="4" t="s">
        <v>3</v>
      </c>
      <c r="AH34" s="68" t="str">
        <f t="shared" ref="AH34" si="202">IF(AND((AH33&gt;0),(AH32&gt;0)),(AH33/AH32),"")</f>
        <v/>
      </c>
      <c r="AI34" s="4" t="s">
        <v>3</v>
      </c>
      <c r="AJ34" s="68" t="str">
        <f t="shared" ref="AJ34" si="203">IF(AND((AJ33&gt;0),(AJ32&gt;0)),(AJ33/AJ32),"")</f>
        <v/>
      </c>
      <c r="AK34" s="4" t="s">
        <v>3</v>
      </c>
      <c r="AL34" s="68" t="str">
        <f t="shared" ref="AL34" si="204">IF(AND((AL33&gt;0),(AL32&gt;0)),(AL33/AL32),"")</f>
        <v/>
      </c>
      <c r="AM34" s="4" t="s">
        <v>3</v>
      </c>
      <c r="AN34" s="68" t="str">
        <f t="shared" ref="AN34" si="205">IF(AND((AN33&gt;0),(AN32&gt;0)),(AN33/AN32),"")</f>
        <v/>
      </c>
      <c r="AO34" s="4" t="s">
        <v>3</v>
      </c>
      <c r="AP34" s="68" t="str">
        <f t="shared" ref="AP34" si="206">IF(AND((AP33&gt;0),(AP32&gt;0)),(AP33/AP32),"")</f>
        <v/>
      </c>
      <c r="AQ34" s="4" t="s">
        <v>3</v>
      </c>
      <c r="AR34" s="68" t="str">
        <f t="shared" ref="AR34" si="207">IF(AND((AR33&gt;0),(AR32&gt;0)),(AR33/AR32),"")</f>
        <v/>
      </c>
      <c r="AS34" s="4" t="s">
        <v>3</v>
      </c>
      <c r="AT34" s="68" t="str">
        <f t="shared" ref="AT34" si="208">IF(AND((AT33&gt;0),(AT32&gt;0)),(AT33/AT32),"")</f>
        <v/>
      </c>
      <c r="AU34" s="4" t="s">
        <v>3</v>
      </c>
      <c r="AV34" s="68" t="str">
        <f t="shared" ref="AV34" si="209">IF(AND((AV33&gt;0),(AV32&gt;0)),(AV33/AV32),"")</f>
        <v/>
      </c>
      <c r="AW34" s="4" t="s">
        <v>3</v>
      </c>
      <c r="AX34" s="68" t="str">
        <f t="shared" ref="AX34" si="210">IF(AND((AX33&gt;0),(AX32&gt;0)),(AX33/AX32),"")</f>
        <v/>
      </c>
      <c r="AY34" s="4" t="s">
        <v>3</v>
      </c>
      <c r="AZ34" s="68" t="str">
        <f t="shared" ref="AZ34" si="211">IF(AND((AZ33&gt;0),(AZ32&gt;0)),(AZ33/AZ32),"")</f>
        <v/>
      </c>
      <c r="BA34" s="4" t="s">
        <v>3</v>
      </c>
      <c r="BB34" s="68" t="str">
        <f t="shared" ref="BB34" si="212">IF(AND((BB33&gt;0),(BB32&gt;0)),(BB33/BB32),"")</f>
        <v/>
      </c>
      <c r="BC34" s="4" t="s">
        <v>3</v>
      </c>
      <c r="BD34" s="68" t="str">
        <f t="shared" ref="BD34" si="213">IF(AND((BD33&gt;0),(BD32&gt;0)),(BD33/BD32),"")</f>
        <v/>
      </c>
      <c r="BE34" s="4" t="s">
        <v>3</v>
      </c>
      <c r="BF34" s="68" t="str">
        <f t="shared" ref="BF34" si="214">IF(AND((BF33&gt;0),(BF32&gt;0)),(BF33/BF32),"")</f>
        <v/>
      </c>
      <c r="BG34" s="4" t="s">
        <v>3</v>
      </c>
      <c r="BH34" s="68" t="str">
        <f t="shared" ref="BH34" si="215">IF(AND((BH33&gt;0),(BH32&gt;0)),(BH33/BH32),"")</f>
        <v/>
      </c>
      <c r="BI34" s="4" t="s">
        <v>3</v>
      </c>
      <c r="BK34" s="58" t="s">
        <v>28</v>
      </c>
      <c r="BL34" s="44">
        <f t="shared" si="16"/>
        <v>5</v>
      </c>
      <c r="BM34" s="45">
        <f t="shared" si="17"/>
        <v>0.17073170731707318</v>
      </c>
      <c r="BN34" s="46" t="str">
        <f t="shared" si="18"/>
        <v>–</v>
      </c>
      <c r="BO34" s="47">
        <f t="shared" si="19"/>
        <v>0.21917808219178084</v>
      </c>
      <c r="BP34" s="48" t="str">
        <f t="shared" si="20"/>
        <v/>
      </c>
      <c r="BQ34" s="49" t="s">
        <v>3</v>
      </c>
      <c r="BR34" s="50" t="str">
        <f t="shared" si="21"/>
        <v/>
      </c>
      <c r="BS34" s="51">
        <f t="shared" si="22"/>
        <v>0.19758098170708913</v>
      </c>
      <c r="BT34" s="52" t="s">
        <v>3</v>
      </c>
      <c r="BU34" s="53">
        <f t="shared" si="23"/>
        <v>1.9980213322303056E-2</v>
      </c>
      <c r="BV34" s="54" t="s">
        <v>3</v>
      </c>
      <c r="BW34" s="46" t="str">
        <f t="shared" si="24"/>
        <v>?</v>
      </c>
      <c r="BX34" s="49" t="s">
        <v>3</v>
      </c>
    </row>
    <row r="35" spans="1:76"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c r="BW35" s="98"/>
      <c r="BX35"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5"/>
  <sheetViews>
    <sheetView zoomScaleNormal="100" workbookViewId="0">
      <pane xSplit="1" ySplit="2" topLeftCell="B3" activePane="bottomRight" state="frozen"/>
      <selection pane="topRight" activeCell="B1" sqref="B1"/>
      <selection pane="bottomLeft" activeCell="A3" sqref="A3"/>
      <selection pane="bottomRight" activeCell="L17" sqref="L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row>
    <row r="2" spans="1:74" ht="16.5" customHeight="1" x14ac:dyDescent="0.2">
      <c r="A2" s="7" t="s">
        <v>10</v>
      </c>
      <c r="B2" s="8" t="s">
        <v>13</v>
      </c>
      <c r="C2" s="9" t="s">
        <v>33</v>
      </c>
      <c r="D2" s="8" t="s">
        <v>13</v>
      </c>
      <c r="E2" s="9" t="s">
        <v>33</v>
      </c>
      <c r="F2" s="8" t="s">
        <v>13</v>
      </c>
      <c r="G2" s="9" t="s">
        <v>33</v>
      </c>
      <c r="H2" s="8" t="s">
        <v>13</v>
      </c>
      <c r="I2" s="9" t="s">
        <v>33</v>
      </c>
      <c r="J2" s="8" t="s">
        <v>13</v>
      </c>
      <c r="K2" s="9" t="s">
        <v>33</v>
      </c>
      <c r="L2" s="8" t="s">
        <v>13</v>
      </c>
      <c r="M2" s="9" t="s">
        <v>33</v>
      </c>
      <c r="N2" s="8" t="s">
        <v>13</v>
      </c>
      <c r="O2" s="9" t="s">
        <v>33</v>
      </c>
      <c r="P2" s="8" t="s">
        <v>13</v>
      </c>
      <c r="Q2" s="9" t="s">
        <v>33</v>
      </c>
      <c r="R2" s="8" t="s">
        <v>13</v>
      </c>
      <c r="S2" s="9" t="s">
        <v>33</v>
      </c>
      <c r="T2" s="8" t="s">
        <v>13</v>
      </c>
      <c r="U2" s="9" t="s">
        <v>33</v>
      </c>
      <c r="V2" s="8" t="s">
        <v>13</v>
      </c>
      <c r="W2" s="9" t="s">
        <v>33</v>
      </c>
      <c r="X2" s="8" t="s">
        <v>13</v>
      </c>
      <c r="Y2" s="9" t="s">
        <v>33</v>
      </c>
      <c r="Z2" s="8" t="s">
        <v>13</v>
      </c>
      <c r="AA2" s="9" t="s">
        <v>33</v>
      </c>
      <c r="AB2" s="8" t="s">
        <v>13</v>
      </c>
      <c r="AC2" s="9" t="s">
        <v>33</v>
      </c>
      <c r="AD2" s="8" t="s">
        <v>13</v>
      </c>
      <c r="AE2" s="9" t="s">
        <v>33</v>
      </c>
      <c r="AF2" s="8" t="s">
        <v>13</v>
      </c>
      <c r="AG2" s="9" t="s">
        <v>33</v>
      </c>
      <c r="AH2" s="8" t="s">
        <v>13</v>
      </c>
      <c r="AI2" s="9" t="s">
        <v>33</v>
      </c>
      <c r="AJ2" s="8" t="s">
        <v>13</v>
      </c>
      <c r="AK2" s="9" t="s">
        <v>33</v>
      </c>
      <c r="AL2" s="8" t="s">
        <v>13</v>
      </c>
      <c r="AM2" s="9" t="s">
        <v>33</v>
      </c>
      <c r="AN2" s="8" t="s">
        <v>13</v>
      </c>
      <c r="AO2" s="9" t="s">
        <v>33</v>
      </c>
      <c r="AP2" s="8" t="s">
        <v>13</v>
      </c>
      <c r="AQ2" s="9" t="s">
        <v>33</v>
      </c>
      <c r="AR2" s="8" t="s">
        <v>13</v>
      </c>
      <c r="AS2" s="9" t="s">
        <v>33</v>
      </c>
      <c r="AT2" s="8" t="s">
        <v>13</v>
      </c>
      <c r="AU2" s="9" t="s">
        <v>33</v>
      </c>
      <c r="AV2" s="8" t="s">
        <v>13</v>
      </c>
      <c r="AW2" s="9" t="s">
        <v>33</v>
      </c>
      <c r="AX2" s="8" t="s">
        <v>13</v>
      </c>
      <c r="AY2" s="9" t="s">
        <v>33</v>
      </c>
      <c r="AZ2" s="8" t="s">
        <v>13</v>
      </c>
      <c r="BA2" s="9" t="s">
        <v>33</v>
      </c>
      <c r="BB2" s="8" t="s">
        <v>13</v>
      </c>
      <c r="BC2" s="9" t="s">
        <v>33</v>
      </c>
      <c r="BD2" s="8" t="s">
        <v>13</v>
      </c>
      <c r="BE2" s="9" t="s">
        <v>33</v>
      </c>
      <c r="BF2" s="8" t="s">
        <v>13</v>
      </c>
      <c r="BG2" s="9" t="s">
        <v>33</v>
      </c>
      <c r="BH2" s="8" t="s">
        <v>13</v>
      </c>
      <c r="BI2" s="9" t="s">
        <v>33</v>
      </c>
      <c r="BK2" s="132"/>
      <c r="BL2" s="134"/>
      <c r="BM2" s="128" t="s">
        <v>13</v>
      </c>
      <c r="BN2" s="128"/>
      <c r="BO2" s="128"/>
      <c r="BP2" s="129" t="s">
        <v>33</v>
      </c>
      <c r="BQ2" s="129"/>
      <c r="BR2" s="130"/>
      <c r="BS2" s="102" t="s">
        <v>13</v>
      </c>
      <c r="BT2" s="104" t="s">
        <v>33</v>
      </c>
      <c r="BU2" s="102" t="s">
        <v>13</v>
      </c>
      <c r="BV2" s="61" t="s">
        <v>33</v>
      </c>
    </row>
    <row r="3" spans="1:74" ht="16.5" customHeight="1" x14ac:dyDescent="0.2">
      <c r="A3" s="10" t="s">
        <v>4</v>
      </c>
      <c r="B3" s="11">
        <v>258.89999999999998</v>
      </c>
      <c r="C3" s="1">
        <f>IF(AND((B3&gt;0),(B$4&gt;0)),(B3/B$4*100),"")</f>
        <v>541.63179916317995</v>
      </c>
      <c r="D3" s="11">
        <v>270</v>
      </c>
      <c r="E3" s="1">
        <f>IF(AND((D3&gt;0),(D$4&gt;0)),(D3/D$4*100),"")</f>
        <v>561.3305613305613</v>
      </c>
      <c r="F3" s="11">
        <v>276</v>
      </c>
      <c r="G3" s="1">
        <f>IF(AND((F3&gt;0),(F$4&gt;0)),(F3/F$4*100),"")</f>
        <v>614.69933184855233</v>
      </c>
      <c r="H3" s="11">
        <v>282.60000000000002</v>
      </c>
      <c r="I3" s="1">
        <f>IF(AND((H3&gt;0),(H$4&gt;0)),(H3/H$4*100),"")</f>
        <v>525.27881040892203</v>
      </c>
      <c r="J3" s="11">
        <v>270.60000000000002</v>
      </c>
      <c r="K3" s="1">
        <f>IF(AND((J3&gt;0),(J$4&gt;0)),(J3/J$4*100),"")</f>
        <v>623.50230414746545</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258.89999999999998</v>
      </c>
      <c r="BN3" s="22" t="str">
        <f>IF(COUNT(BM3)&gt;0,"–","?")</f>
        <v>–</v>
      </c>
      <c r="BO3" s="23">
        <f>IF(SUM(B3,D3,F3,H3,J3,L3,N3,P3,R3,T3,V3,X3,Z3,AB3,AD3,AF3,AH3,AJ3,AL3,AN3,AP3,AR3,AT3,AV3,AX3,AZ3,BB3,BD3,BF3,BH3)&gt;0,MAX(B3,D3,F3,H3,J3,L3,N3,P3,R3,T3,V3,X3,Z3,AB3,AD3,AF3,AH3,AJ3,AL3,AN3,AP3,AR3,AT3,AV3,AX3,AZ3,BB3,BD3,BF3,BH3),"")</f>
        <v>282.60000000000002</v>
      </c>
      <c r="BP3" s="24">
        <f>IF(SUM(C3,E3,G3,I3,K3,M3,O3,Q3,S3,U3,W3,Y3,AA3,AC3,AE3,AG3,AI3,AK3,AM3,AO3,AQ3,AS3,AU3,AW3,AY3,BA3,BC3,BE3,BG3,BI3)&gt;0,MIN(C3,E3,G3,I3,K3,M3,O3,Q3,S3,U3,W3,Y3,AA3,AC3,AE3,AG3,AI3,AK3,AM3,AO3,AQ3,AS3,AU3,AW3,AY3,BA3,BC3,BE3,BG3,BI3),"")</f>
        <v>525.27881040892203</v>
      </c>
      <c r="BQ3" s="25" t="str">
        <f>IF(COUNT(BP3)&gt;0,"–","?")</f>
        <v>–</v>
      </c>
      <c r="BR3" s="26">
        <f>IF(SUM(C3,E3,G3,I3,K3,M3,O3,Q3,S3,U3,W3,Y3,AA3,AC3,AE3,AG3,AI3,AK3,AM3,AO3,AQ3,AS3,AU3,AW3,AY3,BA3,BC3,BE3,BG3,BI3)&gt;0,MAX(C3,E3,G3,I3,K3,M3,O3,Q3,S3,U3,W3,Y3,AA3,AC3,AE3,AG3,AI3,AK3,AM3,AO3,AQ3,AS3,AU3,AW3,AY3,BA3,BC3,BE3,BG3,BI3),"")</f>
        <v>623.50230414746545</v>
      </c>
      <c r="BS3" s="27">
        <f>IF(SUM(B3,D3,F3,H3,J3,L3,N3,P3,R3,T3,V3,X3,Z3,AB3,AD3,AF3,AH3,AJ3,AL3,AN3,AP3,AR3,AT3,AV3,AX3,AZ3,BB3,BD3,BF3,BH3)&gt;0,AVERAGE(B3,D3,F3,H3,J3,L3,N3,P3,R3,T3,V3,X3,Z3,AB3,AD3,AF3,AH3,AJ3,AL3,AN3,AP3,AR3,AT3,AV3,AX3,AZ3,BB3,BD3,BF3,BH3),"?")</f>
        <v>271.62</v>
      </c>
      <c r="BT3" s="28">
        <f>IF(SUM(C3,E3,G3,I3,K3,M3,O3,Q3,S3,U3,W3,Y3,AA3,AC3,AE3,AG3,AI3,AK3,AM3,AO3,AQ3,AS3,AU3,AW3,AY3,BA3,BC3,BE3,BG3,BI3)&gt;0,AVERAGE(C3,E3,G3,I3,K3,M3,O3,Q3,S3,U3,W3,Y3,AA3,AC3,AE3,AG3,AI3,AK3,AM3,AO3,AQ3,AS3,AU3,AW3,AY3,BA3,BC3,BE3,BG3,BI3),"?")</f>
        <v>573.28856137973628</v>
      </c>
      <c r="BU3" s="22">
        <f>IF(COUNT(B3,D3,F3,H3,J3,L3,N3,P3,R3,T3,V3,X3,Z3,AB3,AD3,AF3,AH3,AJ3,AL3,AN3,AP3,AR3,AT3,AV3,AX3,AZ3,BB3,BD3,BF3,BH3)&gt;1,STDEV(B3,D3,F3,H3,J3,L3,N3,P3,R3,T3,V3,X3,Z3,AB3,AD3,AF3,AH3,AJ3,AL3,AN3,AP3,AR3,AT3,AV3,AX3,AZ3,BB3,BD3,BF3,BH3),"?")</f>
        <v>8.7351016021566839</v>
      </c>
      <c r="BV3" s="29">
        <f>IF(COUNT(C3,E3,G3,I3,K3,M3,O3,Q3,S3,U3,W3,Y3,AA3,AC3,AE3,AG3,AI3,AK3,AM3,AO3,AQ3,AS3,AU3,AW3,AY3,BA3,BC3,BE3,BG3,BI3)&gt;1,STDEV(C3,E3,G3,I3,K3,M3,O3,Q3,S3,U3,W3,Y3,AA3,AC3,AE3,AG3,AI3,AK3,AM3,AO3,AQ3,AS3,AU3,AW3,AY3,BA3,BC3,BE3,BG3,BI3),"?")</f>
        <v>43.835922543776519</v>
      </c>
    </row>
    <row r="4" spans="1:74" ht="16.5" customHeight="1" x14ac:dyDescent="0.2">
      <c r="A4" s="13" t="s">
        <v>25</v>
      </c>
      <c r="B4" s="14">
        <v>47.8</v>
      </c>
      <c r="C4" s="2" t="s">
        <v>3</v>
      </c>
      <c r="D4" s="14">
        <v>48.1</v>
      </c>
      <c r="E4" s="2" t="s">
        <v>3</v>
      </c>
      <c r="F4" s="14">
        <v>44.9</v>
      </c>
      <c r="G4" s="2" t="s">
        <v>3</v>
      </c>
      <c r="H4" s="14">
        <v>53.8</v>
      </c>
      <c r="I4" s="2" t="s">
        <v>3</v>
      </c>
      <c r="J4" s="14">
        <v>43.4</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4" si="16">COUNT(B4,D4,F4,H4,J4,L4,N4,P4,R4,T4,V4,X4,Z4,AB4,AD4,AF4,AH4,AJ4,AL4,AN4,AP4,AR4,AT4,AV4,AX4,AZ4,BB4,BD4,BF4,BH4)</f>
        <v>5</v>
      </c>
      <c r="BM4" s="31">
        <f t="shared" ref="BM4:BM34" si="17">IF(SUM(B4,D4,F4,H4,J4,L4,N4,P4,R4,T4,V4,X4,Z4,AB4,AD4,AF4,AH4,AJ4,AL4,AN4,AP4,AR4,AT4,AV4,AX4,AZ4,BB4,BD4,BF4,BH4)&gt;0,MIN(B4,D4,F4,H4,J4,L4,N4,P4,R4,T4,V4,X4,Z4,AB4,AD4,AF4,AH4,AJ4,AL4,AN4,AP4,AR4,AT4,AV4,AX4,AZ4,BB4,BD4,BF4,BH4),"")</f>
        <v>43.4</v>
      </c>
      <c r="BN4" s="32" t="str">
        <f t="shared" ref="BN4:BN34" si="18">IF(COUNT(BM4)&gt;0,"–","?")</f>
        <v>–</v>
      </c>
      <c r="BO4" s="33">
        <f t="shared" ref="BO4:BO34" si="19">IF(SUM(B4,D4,F4,H4,J4,L4,N4,P4,R4,T4,V4,X4,Z4,AB4,AD4,AF4,AH4,AJ4,AL4,AN4,AP4,AR4,AT4,AV4,AX4,AZ4,BB4,BD4,BF4,BH4)&gt;0,MAX(B4,D4,F4,H4,J4,L4,N4,P4,R4,T4,V4,X4,Z4,AB4,AD4,AF4,AH4,AJ4,AL4,AN4,AP4,AR4,AT4,AV4,AX4,AZ4,BB4,BD4,BF4,BH4),"")</f>
        <v>53.8</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T34" si="22">IF(SUM(B4,D4,F4,H4,J4,L4,N4,P4,R4,T4,V4,X4,Z4,AB4,AD4,AF4,AH4,AJ4,AL4,AN4,AP4,AR4,AT4,AV4,AX4,AZ4,BB4,BD4,BF4,BH4)&gt;0,AVERAGE(B4,D4,F4,H4,J4,L4,N4,P4,R4,T4,V4,X4,Z4,AB4,AD4,AF4,AH4,AJ4,AL4,AN4,AP4,AR4,AT4,AV4,AX4,AZ4,BB4,BD4,BF4,BH4),"?")</f>
        <v>47.600000000000009</v>
      </c>
      <c r="BT4" s="38" t="s">
        <v>3</v>
      </c>
      <c r="BU4" s="32">
        <f t="shared" ref="BU4:BV34" si="23">IF(COUNT(B4,D4,F4,H4,J4,L4,N4,P4,R4,T4,V4,X4,Z4,AB4,AD4,AF4,AH4,AJ4,AL4,AN4,AP4,AR4,AT4,AV4,AX4,AZ4,BB4,BD4,BF4,BH4)&gt;1,STDEV(B4,D4,F4,H4,J4,L4,N4,P4,R4,T4,V4,X4,Z4,AB4,AD4,AF4,AH4,AJ4,AL4,AN4,AP4,AR4,AT4,AV4,AX4,AZ4,BB4,BD4,BF4,BH4),"?")</f>
        <v>3.9893608510637386</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8.6999999999999993</v>
      </c>
      <c r="C6" s="4">
        <f>IF(AND((B6&gt;0),(B$4&gt;0)),(B6/B$4*100),"")</f>
        <v>18.200836820083683</v>
      </c>
      <c r="D6" s="18">
        <v>12</v>
      </c>
      <c r="E6" s="4">
        <f>IF(AND((D6&gt;0),(D$4&gt;0)),(D6/D$4*100),"")</f>
        <v>24.948024948024948</v>
      </c>
      <c r="F6" s="18">
        <v>8.3000000000000007</v>
      </c>
      <c r="G6" s="4">
        <f>IF(AND((F6&gt;0),(F$4&gt;0)),(F6/F$4*100),"")</f>
        <v>18.48552338530067</v>
      </c>
      <c r="H6" s="18">
        <v>14.7</v>
      </c>
      <c r="I6" s="4">
        <f>IF(AND((H6&gt;0),(H$4&gt;0)),(H6/H$4*100),"")</f>
        <v>27.323420074349443</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4</v>
      </c>
      <c r="BM6" s="31">
        <f t="shared" si="17"/>
        <v>8.3000000000000007</v>
      </c>
      <c r="BN6" s="32" t="str">
        <f t="shared" si="18"/>
        <v>–</v>
      </c>
      <c r="BO6" s="33">
        <f t="shared" si="19"/>
        <v>14.7</v>
      </c>
      <c r="BP6" s="34">
        <f t="shared" si="20"/>
        <v>18.200836820083683</v>
      </c>
      <c r="BQ6" s="35" t="str">
        <f t="shared" ref="BQ6:BQ33" si="40">IF(COUNT(BP6)&gt;0,"–","?")</f>
        <v>–</v>
      </c>
      <c r="BR6" s="36">
        <f t="shared" si="21"/>
        <v>27.323420074349443</v>
      </c>
      <c r="BS6" s="37">
        <f t="shared" si="22"/>
        <v>10.925000000000001</v>
      </c>
      <c r="BT6" s="38">
        <f t="shared" si="22"/>
        <v>22.239451306939685</v>
      </c>
      <c r="BU6" s="32">
        <f t="shared" si="23"/>
        <v>3.0137186331839243</v>
      </c>
      <c r="BV6" s="39">
        <f t="shared" si="23"/>
        <v>4.6038205659895253</v>
      </c>
    </row>
    <row r="7" spans="1:74" ht="16.5" customHeight="1" x14ac:dyDescent="0.2">
      <c r="A7" s="10" t="s">
        <v>20</v>
      </c>
      <c r="B7" s="19">
        <v>7.5</v>
      </c>
      <c r="C7" s="4">
        <f>IF(AND((B7&gt;0),(B$4&gt;0)),(B7/B$4*100),"")</f>
        <v>15.690376569037658</v>
      </c>
      <c r="D7" s="19">
        <v>8.5</v>
      </c>
      <c r="E7" s="4">
        <f>IF(AND((D7&gt;0),(D$4&gt;0)),(D7/D$4*100),"")</f>
        <v>17.67151767151767</v>
      </c>
      <c r="F7" s="19">
        <v>8.1999999999999993</v>
      </c>
      <c r="G7" s="4">
        <f>IF(AND((F7&gt;0),(F$4&gt;0)),(F7/F$4*100),"")</f>
        <v>18.262806236080177</v>
      </c>
      <c r="H7" s="19">
        <v>10.8</v>
      </c>
      <c r="I7" s="4">
        <f>IF(AND((H7&gt;0),(H$4&gt;0)),(H7/H$4*100),"")</f>
        <v>20.074349442379187</v>
      </c>
      <c r="J7" s="19">
        <v>7.9</v>
      </c>
      <c r="K7" s="4">
        <f>IF(AND((J7&gt;0),(J$4&gt;0)),(J7/J$4*100),"")</f>
        <v>18.202764976958527</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5</v>
      </c>
      <c r="BM7" s="31">
        <f t="shared" si="17"/>
        <v>7.5</v>
      </c>
      <c r="BN7" s="32" t="str">
        <f t="shared" si="18"/>
        <v>–</v>
      </c>
      <c r="BO7" s="33">
        <f t="shared" si="19"/>
        <v>10.8</v>
      </c>
      <c r="BP7" s="34">
        <f t="shared" si="20"/>
        <v>15.690376569037658</v>
      </c>
      <c r="BQ7" s="35" t="str">
        <f t="shared" si="40"/>
        <v>–</v>
      </c>
      <c r="BR7" s="36">
        <f t="shared" si="21"/>
        <v>20.074349442379187</v>
      </c>
      <c r="BS7" s="37">
        <f t="shared" si="22"/>
        <v>8.58</v>
      </c>
      <c r="BT7" s="38">
        <f t="shared" si="22"/>
        <v>17.980362979194645</v>
      </c>
      <c r="BU7" s="32">
        <f t="shared" si="23"/>
        <v>1.2949903474543765</v>
      </c>
      <c r="BV7" s="39">
        <f t="shared" si="23"/>
        <v>1.5695094243701875</v>
      </c>
    </row>
    <row r="8" spans="1:74" ht="16.5" customHeight="1" x14ac:dyDescent="0.2">
      <c r="A8" s="10" t="s">
        <v>21</v>
      </c>
      <c r="B8" s="19">
        <v>14.3</v>
      </c>
      <c r="C8" s="4">
        <f>IF(AND((B8&gt;0),(B$4&gt;0)),(B8/B$4*100),"")</f>
        <v>29.916317991631804</v>
      </c>
      <c r="D8" s="19">
        <v>14.6</v>
      </c>
      <c r="E8" s="4">
        <f>IF(AND((D8&gt;0),(D$4&gt;0)),(D8/D$4*100),"")</f>
        <v>30.353430353430351</v>
      </c>
      <c r="F8" s="19">
        <v>11.1</v>
      </c>
      <c r="G8" s="4">
        <f>IF(AND((F8&gt;0),(F$4&gt;0)),(F8/F$4*100),"")</f>
        <v>24.721603563474385</v>
      </c>
      <c r="H8" s="19">
        <v>18.7</v>
      </c>
      <c r="I8" s="4">
        <f>IF(AND((H8&gt;0),(H$4&gt;0)),(H8/H$4*100),"")</f>
        <v>34.758364312267659</v>
      </c>
      <c r="J8" s="19">
        <v>14</v>
      </c>
      <c r="K8" s="4">
        <f>IF(AND((J8&gt;0),(J$4&gt;0)),(J8/J$4*100),"")</f>
        <v>32.258064516129032</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5</v>
      </c>
      <c r="BM8" s="31">
        <f t="shared" si="17"/>
        <v>11.1</v>
      </c>
      <c r="BN8" s="32" t="str">
        <f t="shared" si="18"/>
        <v>–</v>
      </c>
      <c r="BO8" s="33">
        <f t="shared" si="19"/>
        <v>18.7</v>
      </c>
      <c r="BP8" s="34">
        <f t="shared" si="20"/>
        <v>24.721603563474385</v>
      </c>
      <c r="BQ8" s="35" t="str">
        <f t="shared" si="40"/>
        <v>–</v>
      </c>
      <c r="BR8" s="36">
        <f t="shared" si="21"/>
        <v>34.758364312267659</v>
      </c>
      <c r="BS8" s="37">
        <f t="shared" si="22"/>
        <v>14.540000000000001</v>
      </c>
      <c r="BT8" s="38">
        <f t="shared" si="22"/>
        <v>30.401556147386646</v>
      </c>
      <c r="BU8" s="32">
        <f t="shared" si="23"/>
        <v>2.7153268679847717</v>
      </c>
      <c r="BV8" s="39">
        <f t="shared" si="23"/>
        <v>3.7056724836431814</v>
      </c>
    </row>
    <row r="9" spans="1:74" ht="16.5" customHeight="1" x14ac:dyDescent="0.2">
      <c r="A9" s="10" t="s">
        <v>23</v>
      </c>
      <c r="B9" s="19">
        <v>5.4</v>
      </c>
      <c r="C9" s="4">
        <f>IF(AND((B9&gt;0),(B$4&gt;0)),(B9/B$4*100),"")</f>
        <v>11.297071129707115</v>
      </c>
      <c r="D9" s="19">
        <v>6.1</v>
      </c>
      <c r="E9" s="4">
        <f>IF(AND((D9&gt;0),(D$4&gt;0)),(D9/D$4*100),"")</f>
        <v>12.68191268191268</v>
      </c>
      <c r="F9" s="19">
        <v>5.2</v>
      </c>
      <c r="G9" s="4">
        <f>IF(AND((F9&gt;0),(F$4&gt;0)),(F9/F$4*100),"")</f>
        <v>11.581291759465479</v>
      </c>
      <c r="H9" s="19">
        <v>6</v>
      </c>
      <c r="I9" s="4">
        <f>IF(AND((H9&gt;0),(H$4&gt;0)),(H9/H$4*100),"")</f>
        <v>11.152416356877325</v>
      </c>
      <c r="J9" s="19">
        <v>5.7</v>
      </c>
      <c r="K9" s="4">
        <f>IF(AND((J9&gt;0),(J$4&gt;0)),(J9/J$4*100),"")</f>
        <v>13.133640552995393</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5</v>
      </c>
      <c r="BM9" s="31">
        <f t="shared" si="17"/>
        <v>5.2</v>
      </c>
      <c r="BN9" s="32" t="str">
        <f t="shared" si="18"/>
        <v>–</v>
      </c>
      <c r="BO9" s="33">
        <f t="shared" si="19"/>
        <v>6.1</v>
      </c>
      <c r="BP9" s="34">
        <f t="shared" si="20"/>
        <v>11.152416356877325</v>
      </c>
      <c r="BQ9" s="35" t="str">
        <f t="shared" si="40"/>
        <v>–</v>
      </c>
      <c r="BR9" s="36">
        <f t="shared" si="21"/>
        <v>13.133640552995393</v>
      </c>
      <c r="BS9" s="37">
        <f t="shared" si="22"/>
        <v>5.68</v>
      </c>
      <c r="BT9" s="38">
        <f t="shared" si="22"/>
        <v>11.969266496191597</v>
      </c>
      <c r="BU9" s="32">
        <f t="shared" si="23"/>
        <v>0.3834057902536161</v>
      </c>
      <c r="BV9" s="39">
        <f t="shared" si="23"/>
        <v>0.88504896578370051</v>
      </c>
    </row>
    <row r="10" spans="1:74" ht="16.5" customHeight="1" x14ac:dyDescent="0.2">
      <c r="A10" s="10" t="s">
        <v>22</v>
      </c>
      <c r="B10" s="19">
        <v>37.5</v>
      </c>
      <c r="C10" s="4">
        <f>IF(AND((B10&gt;0),(B$4&gt;0)),(B10/B$4*100),"")</f>
        <v>78.451882845188294</v>
      </c>
      <c r="D10" s="19">
        <v>40.1</v>
      </c>
      <c r="E10" s="4">
        <f>IF(AND((D10&gt;0),(D$4&gt;0)),(D10/D$4*100),"")</f>
        <v>83.367983367983371</v>
      </c>
      <c r="F10" s="19">
        <v>29</v>
      </c>
      <c r="G10" s="4">
        <f>IF(AND((F10&gt;0),(F$4&gt;0)),(F10/F$4*100),"")</f>
        <v>64.587973273942097</v>
      </c>
      <c r="H10" s="19"/>
      <c r="I10" s="4" t="str">
        <f>IF(AND((H10&gt;0),(H$4&gt;0)),(H10/H$4*100),"")</f>
        <v/>
      </c>
      <c r="J10" s="19">
        <v>37.6</v>
      </c>
      <c r="K10" s="4">
        <f>IF(AND((J10&gt;0),(J$4&gt;0)),(J10/J$4*100),"")</f>
        <v>86.635944700460826</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4</v>
      </c>
      <c r="BM10" s="31">
        <f t="shared" si="17"/>
        <v>29</v>
      </c>
      <c r="BN10" s="32" t="str">
        <f t="shared" si="18"/>
        <v>–</v>
      </c>
      <c r="BO10" s="33">
        <f t="shared" si="19"/>
        <v>40.1</v>
      </c>
      <c r="BP10" s="34">
        <f t="shared" si="20"/>
        <v>64.587973273942097</v>
      </c>
      <c r="BQ10" s="35" t="str">
        <f t="shared" si="40"/>
        <v>–</v>
      </c>
      <c r="BR10" s="36">
        <f t="shared" si="21"/>
        <v>86.635944700460826</v>
      </c>
      <c r="BS10" s="37">
        <f t="shared" si="22"/>
        <v>36.049999999999997</v>
      </c>
      <c r="BT10" s="38">
        <f t="shared" si="22"/>
        <v>78.26094604689365</v>
      </c>
      <c r="BU10" s="32">
        <f t="shared" si="23"/>
        <v>4.851460261268473</v>
      </c>
      <c r="BV10" s="39">
        <f t="shared" si="23"/>
        <v>9.7161218936547922</v>
      </c>
    </row>
    <row r="11" spans="1:74" ht="16.5" customHeight="1" x14ac:dyDescent="0.2">
      <c r="A11" s="10" t="s">
        <v>32</v>
      </c>
      <c r="B11" s="68">
        <f>IF(AND((B10&gt;0),(B3&gt;0)),(B10/B3),"")</f>
        <v>0.14484356894553882</v>
      </c>
      <c r="C11" s="4" t="s">
        <v>3</v>
      </c>
      <c r="D11" s="68">
        <f>IF(AND((D10&gt;0),(D3&gt;0)),(D10/D3),"")</f>
        <v>0.14851851851851852</v>
      </c>
      <c r="E11" s="4" t="s">
        <v>3</v>
      </c>
      <c r="F11" s="68">
        <f>IF(AND((F10&gt;0),(F3&gt;0)),(F10/F3),"")</f>
        <v>0.10507246376811594</v>
      </c>
      <c r="G11" s="4" t="s">
        <v>3</v>
      </c>
      <c r="H11" s="68" t="str">
        <f>IF(AND((H10&gt;0),(H3&gt;0)),(H10/H3),"")</f>
        <v/>
      </c>
      <c r="I11" s="4" t="s">
        <v>3</v>
      </c>
      <c r="J11" s="68">
        <f>IF(AND((J10&gt;0),(J3&gt;0)),(J10/J3),"")</f>
        <v>0.13895048041389504</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32</v>
      </c>
      <c r="BL11" s="30">
        <f t="shared" si="16"/>
        <v>4</v>
      </c>
      <c r="BM11" s="40">
        <f t="shared" si="17"/>
        <v>0.10507246376811594</v>
      </c>
      <c r="BN11" s="22" t="str">
        <f t="shared" si="18"/>
        <v>–</v>
      </c>
      <c r="BO11" s="41">
        <f t="shared" si="19"/>
        <v>0.14851851851851852</v>
      </c>
      <c r="BP11" s="24" t="str">
        <f t="shared" si="20"/>
        <v/>
      </c>
      <c r="BQ11" s="6" t="s">
        <v>3</v>
      </c>
      <c r="BR11" s="26" t="str">
        <f t="shared" si="21"/>
        <v/>
      </c>
      <c r="BS11" s="42">
        <f t="shared" si="22"/>
        <v>0.13434625791151708</v>
      </c>
      <c r="BT11" s="28" t="s">
        <v>3</v>
      </c>
      <c r="BU11" s="43">
        <f t="shared" si="23"/>
        <v>1.9909799915781779E-2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59</v>
      </c>
      <c r="B13" s="19">
        <v>96.7</v>
      </c>
      <c r="C13" s="4">
        <f t="shared" ref="C13:C17" si="57">IF(AND((B13&gt;0),(B$4&gt;0)),(B13/B$4*100),"")</f>
        <v>202.30125523012555</v>
      </c>
      <c r="D13" s="19"/>
      <c r="E13" s="4" t="str">
        <f t="shared" ref="E13:E17" si="58">IF(AND((D13&gt;0),(D$4&gt;0)),(D13/D$4*100),"")</f>
        <v/>
      </c>
      <c r="F13" s="19"/>
      <c r="G13" s="4" t="str">
        <f t="shared" ref="G13:G17" si="59">IF(AND((F13&gt;0),(F$4&gt;0)),(F13/F$4*100),"")</f>
        <v/>
      </c>
      <c r="H13" s="19">
        <v>117.6</v>
      </c>
      <c r="I13" s="4">
        <f t="shared" ref="I13:I17" si="60">IF(AND((H13&gt;0),(H$4&gt;0)),(H13/H$4*100),"")</f>
        <v>218.58736059479554</v>
      </c>
      <c r="J13" s="19">
        <v>89</v>
      </c>
      <c r="K13" s="4">
        <f t="shared" ref="K13:K17" si="61">IF(AND((J13&gt;0),(J$4&gt;0)),(J13/J$4*100),"")</f>
        <v>205.06912442396313</v>
      </c>
      <c r="L13" s="19"/>
      <c r="M13" s="4" t="str">
        <f t="shared" ref="M13:M17" si="62">IF(AND((L13&gt;0),(L$4&gt;0)),(L13/L$4*100),"")</f>
        <v/>
      </c>
      <c r="N13" s="19"/>
      <c r="O13" s="4" t="str">
        <f t="shared" ref="O13:O17" si="63">IF(AND((N13&gt;0),(N$4&gt;0)),(N13/N$4*100),"")</f>
        <v/>
      </c>
      <c r="P13" s="19"/>
      <c r="Q13" s="4" t="str">
        <f t="shared" ref="Q13:Q17" si="64">IF(AND((P13&gt;0),(P$4&gt;0)),(P13/P$4*100),"")</f>
        <v/>
      </c>
      <c r="R13" s="19"/>
      <c r="S13" s="4" t="str">
        <f t="shared" ref="S13:S17" si="65">IF(AND((R13&gt;0),(R$4&gt;0)),(R13/R$4*100),"")</f>
        <v/>
      </c>
      <c r="T13" s="19"/>
      <c r="U13" s="4" t="str">
        <f t="shared" ref="U13:U17" si="66">IF(AND((T13&gt;0),(T$4&gt;0)),(T13/T$4*100),"")</f>
        <v/>
      </c>
      <c r="V13" s="19"/>
      <c r="W13" s="4" t="str">
        <f t="shared" ref="W13:W17" si="67">IF(AND((V13&gt;0),(V$4&gt;0)),(V13/V$4*100),"")</f>
        <v/>
      </c>
      <c r="X13" s="19"/>
      <c r="Y13" s="4" t="str">
        <f t="shared" ref="Y13:Y17" si="68">IF(AND((X13&gt;0),(X$4&gt;0)),(X13/X$4*100),"")</f>
        <v/>
      </c>
      <c r="Z13" s="19"/>
      <c r="AA13" s="4" t="str">
        <f t="shared" ref="AA13:AA17" si="69">IF(AND((Z13&gt;0),(Z$4&gt;0)),(Z13/Z$4*100),"")</f>
        <v/>
      </c>
      <c r="AB13" s="19"/>
      <c r="AC13" s="4" t="str">
        <f t="shared" ref="AC13:AC17" si="70">IF(AND((AB13&gt;0),(AB$4&gt;0)),(AB13/AB$4*100),"")</f>
        <v/>
      </c>
      <c r="AD13" s="19"/>
      <c r="AE13" s="4" t="str">
        <f t="shared" ref="AE13:AE17" si="71">IF(AND((AD13&gt;0),(AD$4&gt;0)),(AD13/AD$4*100),"")</f>
        <v/>
      </c>
      <c r="AF13" s="19"/>
      <c r="AG13" s="4" t="str">
        <f t="shared" ref="AG13:AG17" si="72">IF(AND((AF13&gt;0),(AF$4&gt;0)),(AF13/AF$4*100),"")</f>
        <v/>
      </c>
      <c r="AH13" s="19"/>
      <c r="AI13" s="4" t="str">
        <f t="shared" ref="AI13:AI17" si="73">IF(AND((AH13&gt;0),(AH$4&gt;0)),(AH13/AH$4*100),"")</f>
        <v/>
      </c>
      <c r="AJ13" s="19"/>
      <c r="AK13" s="4" t="str">
        <f t="shared" ref="AK13:AK17" si="74">IF(AND((AJ13&gt;0),(AJ$4&gt;0)),(AJ13/AJ$4*100),"")</f>
        <v/>
      </c>
      <c r="AL13" s="19"/>
      <c r="AM13" s="4" t="str">
        <f t="shared" ref="AM13:AM17" si="75">IF(AND((AL13&gt;0),(AL$4&gt;0)),(AL13/AL$4*100),"")</f>
        <v/>
      </c>
      <c r="AN13" s="19"/>
      <c r="AO13" s="4" t="str">
        <f t="shared" ref="AO13:AO17" si="76">IF(AND((AN13&gt;0),(AN$4&gt;0)),(AN13/AN$4*100),"")</f>
        <v/>
      </c>
      <c r="AP13" s="19"/>
      <c r="AQ13" s="4" t="str">
        <f t="shared" ref="AQ13:AQ17" si="77">IF(AND((AP13&gt;0),(AP$4&gt;0)),(AP13/AP$4*100),"")</f>
        <v/>
      </c>
      <c r="AR13" s="19"/>
      <c r="AS13" s="4" t="str">
        <f t="shared" ref="AS13:AS17" si="78">IF(AND((AR13&gt;0),(AR$4&gt;0)),(AR13/AR$4*100),"")</f>
        <v/>
      </c>
      <c r="AT13" s="19"/>
      <c r="AU13" s="4" t="str">
        <f t="shared" ref="AU13:AU17" si="79">IF(AND((AT13&gt;0),(AT$4&gt;0)),(AT13/AT$4*100),"")</f>
        <v/>
      </c>
      <c r="AV13" s="19"/>
      <c r="AW13" s="4" t="str">
        <f t="shared" ref="AW13:AW17" si="80">IF(AND((AV13&gt;0),(AV$4&gt;0)),(AV13/AV$4*100),"")</f>
        <v/>
      </c>
      <c r="AX13" s="19"/>
      <c r="AY13" s="4" t="str">
        <f t="shared" ref="AY13:AY17" si="81">IF(AND((AX13&gt;0),(AX$4&gt;0)),(AX13/AX$4*100),"")</f>
        <v/>
      </c>
      <c r="AZ13" s="19"/>
      <c r="BA13" s="4" t="str">
        <f t="shared" ref="BA13:BA17" si="82">IF(AND((AZ13&gt;0),(AZ$4&gt;0)),(AZ13/AZ$4*100),"")</f>
        <v/>
      </c>
      <c r="BB13" s="19"/>
      <c r="BC13" s="4" t="str">
        <f t="shared" ref="BC13:BC17" si="83">IF(AND((BB13&gt;0),(BB$4&gt;0)),(BB13/BB$4*100),"")</f>
        <v/>
      </c>
      <c r="BD13" s="19"/>
      <c r="BE13" s="4" t="str">
        <f t="shared" ref="BE13:BE17" si="84">IF(AND((BD13&gt;0),(BD$4&gt;0)),(BD13/BD$4*100),"")</f>
        <v/>
      </c>
      <c r="BF13" s="19"/>
      <c r="BG13" s="4" t="str">
        <f t="shared" ref="BG13:BG17" si="85">IF(AND((BF13&gt;0),(BF$4&gt;0)),(BF13/BF$4*100),"")</f>
        <v/>
      </c>
      <c r="BH13" s="19"/>
      <c r="BI13" s="4" t="str">
        <f t="shared" ref="BI13:BI17" si="86">IF(AND((BH13&gt;0),(BH$4&gt;0)),(BH13/BH$4*100),"")</f>
        <v/>
      </c>
      <c r="BK13" s="57" t="s">
        <v>29</v>
      </c>
      <c r="BL13" s="30">
        <f t="shared" si="16"/>
        <v>3</v>
      </c>
      <c r="BM13" s="31">
        <f t="shared" si="17"/>
        <v>89</v>
      </c>
      <c r="BN13" s="32" t="str">
        <f t="shared" si="18"/>
        <v>–</v>
      </c>
      <c r="BO13" s="33">
        <f t="shared" si="19"/>
        <v>117.6</v>
      </c>
      <c r="BP13" s="34">
        <f t="shared" si="20"/>
        <v>202.30125523012555</v>
      </c>
      <c r="BQ13" s="35" t="str">
        <f t="shared" si="40"/>
        <v>–</v>
      </c>
      <c r="BR13" s="36">
        <f t="shared" si="21"/>
        <v>218.58736059479554</v>
      </c>
      <c r="BS13" s="37">
        <f t="shared" si="22"/>
        <v>101.10000000000001</v>
      </c>
      <c r="BT13" s="38">
        <f t="shared" si="22"/>
        <v>208.65258008296141</v>
      </c>
      <c r="BU13" s="32">
        <f t="shared" si="23"/>
        <v>14.798986451781028</v>
      </c>
      <c r="BV13" s="39">
        <f t="shared" si="23"/>
        <v>8.7143658881348482</v>
      </c>
    </row>
    <row r="14" spans="1:74" ht="16.5" customHeight="1" x14ac:dyDescent="0.2">
      <c r="A14" s="10" t="s">
        <v>61</v>
      </c>
      <c r="B14" s="19"/>
      <c r="C14" s="4" t="str">
        <f t="shared" si="57"/>
        <v/>
      </c>
      <c r="D14" s="19">
        <v>58.7</v>
      </c>
      <c r="E14" s="4">
        <f t="shared" si="58"/>
        <v>122.03742203742205</v>
      </c>
      <c r="F14" s="19">
        <v>49.4</v>
      </c>
      <c r="G14" s="4">
        <f t="shared" si="59"/>
        <v>110.02227171492206</v>
      </c>
      <c r="H14" s="19">
        <v>66.400000000000006</v>
      </c>
      <c r="I14" s="4">
        <f t="shared" si="60"/>
        <v>123.4200743494424</v>
      </c>
      <c r="J14" s="19">
        <v>83.9</v>
      </c>
      <c r="K14" s="4">
        <f t="shared" si="61"/>
        <v>193.31797235023043</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4</v>
      </c>
      <c r="BM14" s="31">
        <f t="shared" si="17"/>
        <v>49.4</v>
      </c>
      <c r="BN14" s="32" t="str">
        <f t="shared" si="18"/>
        <v>–</v>
      </c>
      <c r="BO14" s="33">
        <f t="shared" si="19"/>
        <v>83.9</v>
      </c>
      <c r="BP14" s="34">
        <f t="shared" si="20"/>
        <v>110.02227171492206</v>
      </c>
      <c r="BQ14" s="35" t="str">
        <f t="shared" si="40"/>
        <v>–</v>
      </c>
      <c r="BR14" s="36">
        <f t="shared" si="21"/>
        <v>193.31797235023043</v>
      </c>
      <c r="BS14" s="37">
        <f t="shared" si="22"/>
        <v>64.599999999999994</v>
      </c>
      <c r="BT14" s="38">
        <f t="shared" si="22"/>
        <v>137.19943511300426</v>
      </c>
      <c r="BU14" s="32">
        <f t="shared" si="23"/>
        <v>14.623952953972527</v>
      </c>
      <c r="BV14" s="39">
        <f t="shared" si="23"/>
        <v>37.893033025295892</v>
      </c>
    </row>
    <row r="15" spans="1:74" ht="16.5" customHeight="1" x14ac:dyDescent="0.2">
      <c r="A15" s="10" t="s">
        <v>60</v>
      </c>
      <c r="B15" s="19"/>
      <c r="C15" s="4" t="str">
        <f t="shared" si="57"/>
        <v/>
      </c>
      <c r="D15" s="19"/>
      <c r="E15" s="4" t="str">
        <f t="shared" si="58"/>
        <v/>
      </c>
      <c r="F15" s="19">
        <v>123.8</v>
      </c>
      <c r="G15" s="4">
        <f t="shared" si="59"/>
        <v>275.72383073496655</v>
      </c>
      <c r="H15" s="19"/>
      <c r="I15" s="4" t="str">
        <f t="shared" si="60"/>
        <v/>
      </c>
      <c r="J15" s="19">
        <v>141.9</v>
      </c>
      <c r="K15" s="4">
        <f t="shared" si="61"/>
        <v>326.95852534562215</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2</v>
      </c>
      <c r="BM15" s="31">
        <f t="shared" si="17"/>
        <v>123.8</v>
      </c>
      <c r="BN15" s="32" t="str">
        <f t="shared" si="18"/>
        <v>–</v>
      </c>
      <c r="BO15" s="33">
        <f t="shared" si="19"/>
        <v>141.9</v>
      </c>
      <c r="BP15" s="34">
        <f t="shared" si="20"/>
        <v>275.72383073496655</v>
      </c>
      <c r="BQ15" s="35" t="str">
        <f t="shared" si="40"/>
        <v>–</v>
      </c>
      <c r="BR15" s="36">
        <f t="shared" si="21"/>
        <v>326.95852534562215</v>
      </c>
      <c r="BS15" s="37">
        <f t="shared" si="22"/>
        <v>132.85</v>
      </c>
      <c r="BT15" s="38">
        <f t="shared" si="22"/>
        <v>301.34117804029438</v>
      </c>
      <c r="BU15" s="32">
        <f t="shared" si="23"/>
        <v>12.798632739476515</v>
      </c>
      <c r="BV15" s="39">
        <f t="shared" si="23"/>
        <v>36.228399991216435</v>
      </c>
    </row>
    <row r="16" spans="1:74" ht="16.5" customHeight="1" x14ac:dyDescent="0.2">
      <c r="A16" s="10" t="s">
        <v>5</v>
      </c>
      <c r="B16" s="19">
        <v>1.9</v>
      </c>
      <c r="C16" s="4">
        <f t="shared" si="57"/>
        <v>3.9748953974895396</v>
      </c>
      <c r="D16" s="19">
        <v>3</v>
      </c>
      <c r="E16" s="4">
        <f t="shared" si="58"/>
        <v>6.2370062370062369</v>
      </c>
      <c r="F16" s="19">
        <v>2.6</v>
      </c>
      <c r="G16" s="4">
        <f t="shared" si="59"/>
        <v>5.7906458797327396</v>
      </c>
      <c r="H16" s="19">
        <v>2.4</v>
      </c>
      <c r="I16" s="4">
        <f t="shared" si="60"/>
        <v>4.4609665427509295</v>
      </c>
      <c r="J16" s="19">
        <v>2.1</v>
      </c>
      <c r="K16" s="4">
        <f t="shared" si="61"/>
        <v>4.838709677419355</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5</v>
      </c>
      <c r="BL16" s="30">
        <f t="shared" si="16"/>
        <v>5</v>
      </c>
      <c r="BM16" s="31">
        <f t="shared" si="17"/>
        <v>1.9</v>
      </c>
      <c r="BN16" s="32" t="str">
        <f t="shared" si="18"/>
        <v>–</v>
      </c>
      <c r="BO16" s="33">
        <f t="shared" si="19"/>
        <v>3</v>
      </c>
      <c r="BP16" s="34">
        <f t="shared" si="20"/>
        <v>3.9748953974895396</v>
      </c>
      <c r="BQ16" s="35" t="str">
        <f t="shared" si="40"/>
        <v>–</v>
      </c>
      <c r="BR16" s="36">
        <f t="shared" si="21"/>
        <v>6.2370062370062369</v>
      </c>
      <c r="BS16" s="37">
        <f t="shared" si="22"/>
        <v>2.4</v>
      </c>
      <c r="BT16" s="38">
        <f t="shared" si="22"/>
        <v>5.0604447468797611</v>
      </c>
      <c r="BU16" s="32">
        <f t="shared" si="23"/>
        <v>0.43011626335213193</v>
      </c>
      <c r="BV16" s="39">
        <f t="shared" si="23"/>
        <v>0.93600862478452018</v>
      </c>
    </row>
    <row r="17" spans="1:74" ht="16.5" customHeight="1" x14ac:dyDescent="0.2">
      <c r="A17" s="10" t="s">
        <v>6</v>
      </c>
      <c r="B17" s="19">
        <v>3</v>
      </c>
      <c r="C17" s="4">
        <f t="shared" si="57"/>
        <v>6.2761506276150625</v>
      </c>
      <c r="D17" s="19">
        <v>3.5</v>
      </c>
      <c r="E17" s="4">
        <f t="shared" si="58"/>
        <v>7.2765072765072771</v>
      </c>
      <c r="F17" s="19">
        <v>3.4</v>
      </c>
      <c r="G17" s="4">
        <f t="shared" si="59"/>
        <v>7.5723830734966597</v>
      </c>
      <c r="H17" s="19"/>
      <c r="I17" s="4" t="str">
        <f t="shared" si="60"/>
        <v/>
      </c>
      <c r="J17" s="19">
        <v>3.8</v>
      </c>
      <c r="K17" s="4">
        <f t="shared" si="61"/>
        <v>8.7557603686635943</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6</v>
      </c>
      <c r="BL17" s="30">
        <f t="shared" si="16"/>
        <v>4</v>
      </c>
      <c r="BM17" s="31">
        <f t="shared" si="17"/>
        <v>3</v>
      </c>
      <c r="BN17" s="32" t="str">
        <f t="shared" si="18"/>
        <v>–</v>
      </c>
      <c r="BO17" s="33">
        <f t="shared" si="19"/>
        <v>3.8</v>
      </c>
      <c r="BP17" s="34">
        <f t="shared" si="20"/>
        <v>6.2761506276150625</v>
      </c>
      <c r="BQ17" s="35" t="str">
        <f t="shared" si="40"/>
        <v>–</v>
      </c>
      <c r="BR17" s="36">
        <f t="shared" si="21"/>
        <v>8.7557603686635943</v>
      </c>
      <c r="BS17" s="37">
        <f t="shared" si="22"/>
        <v>3.4249999999999998</v>
      </c>
      <c r="BT17" s="38">
        <f t="shared" si="22"/>
        <v>7.4702003365706489</v>
      </c>
      <c r="BU17" s="32">
        <f t="shared" si="23"/>
        <v>0.33040379335998343</v>
      </c>
      <c r="BV17" s="39">
        <f t="shared" si="23"/>
        <v>1.0208456652557063</v>
      </c>
    </row>
    <row r="18" spans="1:74" ht="16.5" customHeight="1" x14ac:dyDescent="0.2">
      <c r="A18" s="10" t="s">
        <v>7</v>
      </c>
      <c r="B18" s="19"/>
      <c r="C18" s="4" t="s">
        <v>3</v>
      </c>
      <c r="D18" s="19">
        <v>13</v>
      </c>
      <c r="E18" s="4" t="s">
        <v>3</v>
      </c>
      <c r="F18" s="19">
        <v>13</v>
      </c>
      <c r="G18" s="4" t="s">
        <v>3</v>
      </c>
      <c r="H18" s="19"/>
      <c r="I18" s="4" t="s">
        <v>3</v>
      </c>
      <c r="J18" s="19">
        <v>14</v>
      </c>
      <c r="K18" s="4" t="s">
        <v>3</v>
      </c>
      <c r="L18" s="19"/>
      <c r="M18" s="4" t="s">
        <v>3</v>
      </c>
      <c r="N18" s="19"/>
      <c r="O18" s="4" t="s">
        <v>3</v>
      </c>
      <c r="P18" s="19"/>
      <c r="Q18" s="4" t="s">
        <v>3</v>
      </c>
      <c r="R18" s="19"/>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3</v>
      </c>
      <c r="BM18" s="21">
        <f t="shared" si="17"/>
        <v>13</v>
      </c>
      <c r="BN18" s="22" t="str">
        <f t="shared" si="18"/>
        <v>–</v>
      </c>
      <c r="BO18" s="23">
        <f t="shared" si="19"/>
        <v>14</v>
      </c>
      <c r="BP18" s="24" t="str">
        <f t="shared" si="20"/>
        <v/>
      </c>
      <c r="BQ18" s="6" t="s">
        <v>3</v>
      </c>
      <c r="BR18" s="26" t="str">
        <f t="shared" si="21"/>
        <v/>
      </c>
      <c r="BS18" s="37">
        <f t="shared" si="22"/>
        <v>13.333333333333334</v>
      </c>
      <c r="BT18" s="28" t="s">
        <v>3</v>
      </c>
      <c r="BU18" s="32">
        <f t="shared" si="23"/>
        <v>0.57735026918962573</v>
      </c>
      <c r="BV18" s="29" t="s">
        <v>3</v>
      </c>
    </row>
    <row r="19" spans="1:74" ht="16.5" customHeight="1" x14ac:dyDescent="0.2">
      <c r="A19" s="15" t="s">
        <v>70</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14</v>
      </c>
      <c r="BL19" s="30"/>
      <c r="BM19" s="31"/>
      <c r="BN19" s="32"/>
      <c r="BO19" s="33"/>
      <c r="BP19" s="34"/>
      <c r="BQ19" s="35"/>
      <c r="BR19" s="36"/>
      <c r="BS19" s="37"/>
      <c r="BT19" s="38"/>
      <c r="BU19" s="32"/>
      <c r="BV19" s="39"/>
    </row>
    <row r="20" spans="1:74" ht="16.5" customHeight="1" x14ac:dyDescent="0.2">
      <c r="A20" s="10" t="s">
        <v>26</v>
      </c>
      <c r="B20" s="19">
        <v>14.2</v>
      </c>
      <c r="C20" s="4">
        <f>IF(AND((B20&gt;0),(B$4&gt;0)),(B20/B$4*100),"")</f>
        <v>29.707112970711297</v>
      </c>
      <c r="D20" s="19">
        <v>13.7</v>
      </c>
      <c r="E20" s="4">
        <f>IF(AND((D20&gt;0),(D$4&gt;0)),(D20/D$4*100),"")</f>
        <v>28.482328482328477</v>
      </c>
      <c r="F20" s="19">
        <v>14.3</v>
      </c>
      <c r="G20" s="4">
        <f>IF(AND((F20&gt;0),(F$4&gt;0)),(F20/F$4*100),"")</f>
        <v>31.848552338530066</v>
      </c>
      <c r="H20" s="19">
        <v>14.2</v>
      </c>
      <c r="I20" s="4">
        <f>IF(AND((H20&gt;0),(H$4&gt;0)),(H20/H$4*100),"")</f>
        <v>26.394052044609666</v>
      </c>
      <c r="J20" s="19">
        <v>13.3</v>
      </c>
      <c r="K20" s="4">
        <f>IF(AND((J20&gt;0),(J$4&gt;0)),(J20/J$4*100),"")</f>
        <v>30.64516129032258</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AE21" si="87">IF(AND((AD20&gt;0),(AD$4&gt;0)),(AD20/AD$4*100),"")</f>
        <v/>
      </c>
      <c r="AF20" s="19"/>
      <c r="AG20" s="4" t="str">
        <f t="shared" ref="AG20:AG21" si="88">IF(AND((AF20&gt;0),(AF$4&gt;0)),(AF20/AF$4*100),"")</f>
        <v/>
      </c>
      <c r="AH20" s="19"/>
      <c r="AI20" s="4" t="str">
        <f t="shared" ref="AI20:AI21" si="89">IF(AND((AH20&gt;0),(AH$4&gt;0)),(AH20/AH$4*100),"")</f>
        <v/>
      </c>
      <c r="AJ20" s="19"/>
      <c r="AK20" s="4" t="str">
        <f t="shared" ref="AK20:AK21" si="90">IF(AND((AJ20&gt;0),(AJ$4&gt;0)),(AJ20/AJ$4*100),"")</f>
        <v/>
      </c>
      <c r="AL20" s="19"/>
      <c r="AM20" s="4" t="str">
        <f t="shared" ref="AM20:AM21" si="91">IF(AND((AL20&gt;0),(AL$4&gt;0)),(AL20/AL$4*100),"")</f>
        <v/>
      </c>
      <c r="AN20" s="19"/>
      <c r="AO20" s="4" t="str">
        <f t="shared" ref="AO20:AO21" si="92">IF(AND((AN20&gt;0),(AN$4&gt;0)),(AN20/AN$4*100),"")</f>
        <v/>
      </c>
      <c r="AP20" s="19"/>
      <c r="AQ20" s="4" t="str">
        <f t="shared" ref="AQ20:AQ21" si="93">IF(AND((AP20&gt;0),(AP$4&gt;0)),(AP20/AP$4*100),"")</f>
        <v/>
      </c>
      <c r="AR20" s="19"/>
      <c r="AS20" s="4" t="str">
        <f t="shared" ref="AS20:AS21" si="94">IF(AND((AR20&gt;0),(AR$4&gt;0)),(AR20/AR$4*100),"")</f>
        <v/>
      </c>
      <c r="AT20" s="19"/>
      <c r="AU20" s="4" t="str">
        <f t="shared" ref="AU20:AU21" si="95">IF(AND((AT20&gt;0),(AT$4&gt;0)),(AT20/AT$4*100),"")</f>
        <v/>
      </c>
      <c r="AV20" s="19"/>
      <c r="AW20" s="4" t="str">
        <f t="shared" ref="AW20:AW21" si="96">IF(AND((AV20&gt;0),(AV$4&gt;0)),(AV20/AV$4*100),"")</f>
        <v/>
      </c>
      <c r="AX20" s="19"/>
      <c r="AY20" s="4" t="str">
        <f t="shared" ref="AY20:AY21" si="97">IF(AND((AX20&gt;0),(AX$4&gt;0)),(AX20/AX$4*100),"")</f>
        <v/>
      </c>
      <c r="AZ20" s="19"/>
      <c r="BA20" s="4" t="str">
        <f t="shared" ref="BA20:BA21" si="98">IF(AND((AZ20&gt;0),(AZ$4&gt;0)),(AZ20/AZ$4*100),"")</f>
        <v/>
      </c>
      <c r="BB20" s="19"/>
      <c r="BC20" s="4" t="str">
        <f t="shared" ref="BC20:BC21" si="99">IF(AND((BB20&gt;0),(BB$4&gt;0)),(BB20/BB$4*100),"")</f>
        <v/>
      </c>
      <c r="BD20" s="19"/>
      <c r="BE20" s="4" t="str">
        <f t="shared" ref="BE20:BE21" si="100">IF(AND((BD20&gt;0),(BD$4&gt;0)),(BD20/BD$4*100),"")</f>
        <v/>
      </c>
      <c r="BF20" s="19"/>
      <c r="BG20" s="4" t="str">
        <f t="shared" ref="BG20:BG21" si="101">IF(AND((BF20&gt;0),(BF$4&gt;0)),(BF20/BF$4*100),"")</f>
        <v/>
      </c>
      <c r="BH20" s="19"/>
      <c r="BI20" s="4" t="str">
        <f t="shared" ref="BI20:BI21" si="102">IF(AND((BH20&gt;0),(BH$4&gt;0)),(BH20/BH$4*100),"")</f>
        <v/>
      </c>
      <c r="BK20" s="57" t="s">
        <v>26</v>
      </c>
      <c r="BL20" s="30">
        <f t="shared" si="16"/>
        <v>5</v>
      </c>
      <c r="BM20" s="31">
        <f t="shared" si="17"/>
        <v>13.3</v>
      </c>
      <c r="BN20" s="32" t="str">
        <f t="shared" si="18"/>
        <v>–</v>
      </c>
      <c r="BO20" s="33">
        <f t="shared" si="19"/>
        <v>14.3</v>
      </c>
      <c r="BP20" s="34">
        <f t="shared" si="20"/>
        <v>26.394052044609666</v>
      </c>
      <c r="BQ20" s="35" t="str">
        <f t="shared" si="40"/>
        <v>–</v>
      </c>
      <c r="BR20" s="36">
        <f t="shared" si="21"/>
        <v>31.848552338530066</v>
      </c>
      <c r="BS20" s="37">
        <f t="shared" si="22"/>
        <v>13.940000000000001</v>
      </c>
      <c r="BT20" s="38">
        <f t="shared" si="22"/>
        <v>29.415441425300418</v>
      </c>
      <c r="BU20" s="32">
        <f t="shared" si="23"/>
        <v>0.42778499272414849</v>
      </c>
      <c r="BV20" s="39">
        <f t="shared" si="23"/>
        <v>2.0926541464729849</v>
      </c>
    </row>
    <row r="21" spans="1:74" ht="16.5" customHeight="1" x14ac:dyDescent="0.2">
      <c r="A21" s="10" t="s">
        <v>27</v>
      </c>
      <c r="B21" s="19">
        <v>2.8</v>
      </c>
      <c r="C21" s="4">
        <f>IF(AND((B21&gt;0),(B$4&gt;0)),(B21/B$4*100),"")</f>
        <v>5.8577405857740583</v>
      </c>
      <c r="D21" s="19">
        <v>2.9</v>
      </c>
      <c r="E21" s="4">
        <f>IF(AND((D21&gt;0),(D$4&gt;0)),(D21/D$4*100),"")</f>
        <v>6.0291060291060283</v>
      </c>
      <c r="F21" s="19">
        <v>3.1</v>
      </c>
      <c r="G21" s="4">
        <f>IF(AND((F21&gt;0),(F$4&gt;0)),(F21/F$4*100),"")</f>
        <v>6.9042316258351901</v>
      </c>
      <c r="H21" s="19">
        <v>3.6</v>
      </c>
      <c r="I21" s="4">
        <f>IF(AND((H21&gt;0),(H$4&gt;0)),(H21/H$4*100),"")</f>
        <v>6.6914498141263952</v>
      </c>
      <c r="J21" s="19">
        <v>3</v>
      </c>
      <c r="K21" s="4">
        <f>IF(AND((J21&gt;0),(J$4&gt;0)),(J21/J$4*100),"")</f>
        <v>6.9124423963133648</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si="87"/>
        <v/>
      </c>
      <c r="AF21" s="19"/>
      <c r="AG21" s="4" t="str">
        <f t="shared" si="88"/>
        <v/>
      </c>
      <c r="AH21" s="19"/>
      <c r="AI21" s="4" t="str">
        <f t="shared" si="89"/>
        <v/>
      </c>
      <c r="AJ21" s="19"/>
      <c r="AK21" s="4" t="str">
        <f t="shared" si="90"/>
        <v/>
      </c>
      <c r="AL21" s="19"/>
      <c r="AM21" s="4" t="str">
        <f t="shared" si="91"/>
        <v/>
      </c>
      <c r="AN21" s="19"/>
      <c r="AO21" s="4" t="str">
        <f t="shared" si="92"/>
        <v/>
      </c>
      <c r="AP21" s="19"/>
      <c r="AQ21" s="4" t="str">
        <f t="shared" si="93"/>
        <v/>
      </c>
      <c r="AR21" s="19"/>
      <c r="AS21" s="4" t="str">
        <f t="shared" si="94"/>
        <v/>
      </c>
      <c r="AT21" s="19"/>
      <c r="AU21" s="4" t="str">
        <f t="shared" si="95"/>
        <v/>
      </c>
      <c r="AV21" s="19"/>
      <c r="AW21" s="4" t="str">
        <f t="shared" si="96"/>
        <v/>
      </c>
      <c r="AX21" s="19"/>
      <c r="AY21" s="4" t="str">
        <f t="shared" si="97"/>
        <v/>
      </c>
      <c r="AZ21" s="19"/>
      <c r="BA21" s="4" t="str">
        <f t="shared" si="98"/>
        <v/>
      </c>
      <c r="BB21" s="19"/>
      <c r="BC21" s="4" t="str">
        <f t="shared" si="99"/>
        <v/>
      </c>
      <c r="BD21" s="19"/>
      <c r="BE21" s="4" t="str">
        <f t="shared" si="100"/>
        <v/>
      </c>
      <c r="BF21" s="19"/>
      <c r="BG21" s="4" t="str">
        <f t="shared" si="101"/>
        <v/>
      </c>
      <c r="BH21" s="19"/>
      <c r="BI21" s="4" t="str">
        <f t="shared" si="102"/>
        <v/>
      </c>
      <c r="BK21" s="57" t="s">
        <v>27</v>
      </c>
      <c r="BL21" s="30">
        <f t="shared" si="16"/>
        <v>5</v>
      </c>
      <c r="BM21" s="31">
        <f t="shared" si="17"/>
        <v>2.8</v>
      </c>
      <c r="BN21" s="32" t="str">
        <f t="shared" si="18"/>
        <v>–</v>
      </c>
      <c r="BO21" s="33">
        <f t="shared" si="19"/>
        <v>3.6</v>
      </c>
      <c r="BP21" s="34">
        <f t="shared" si="20"/>
        <v>5.8577405857740583</v>
      </c>
      <c r="BQ21" s="35" t="str">
        <f t="shared" si="40"/>
        <v>–</v>
      </c>
      <c r="BR21" s="36">
        <f t="shared" si="21"/>
        <v>6.9124423963133648</v>
      </c>
      <c r="BS21" s="37">
        <f t="shared" si="22"/>
        <v>3.0799999999999996</v>
      </c>
      <c r="BT21" s="38">
        <f t="shared" si="22"/>
        <v>6.4789940902310077</v>
      </c>
      <c r="BU21" s="32">
        <f t="shared" si="23"/>
        <v>0.31144823004794886</v>
      </c>
      <c r="BV21" s="39">
        <f t="shared" si="23"/>
        <v>0.50054895232412833</v>
      </c>
    </row>
    <row r="22" spans="1:74" ht="16.5" customHeight="1" x14ac:dyDescent="0.2">
      <c r="A22" s="10" t="s">
        <v>74</v>
      </c>
      <c r="B22" s="68">
        <f>IF(AND((B21&gt;0),(B20&gt;0)),(B21/B20),"")</f>
        <v>0.19718309859154928</v>
      </c>
      <c r="C22" s="4" t="s">
        <v>3</v>
      </c>
      <c r="D22" s="68">
        <f>IF(AND((D21&gt;0),(D20&gt;0)),(D21/D20),"")</f>
        <v>0.21167883211678831</v>
      </c>
      <c r="E22" s="4" t="s">
        <v>3</v>
      </c>
      <c r="F22" s="68">
        <f>IF(AND((F21&gt;0),(F20&gt;0)),(F21/F20),"")</f>
        <v>0.21678321678321677</v>
      </c>
      <c r="G22" s="4" t="s">
        <v>3</v>
      </c>
      <c r="H22" s="68">
        <f>IF(AND((H21&gt;0),(H20&gt;0)),(H21/H20),"")</f>
        <v>0.25352112676056338</v>
      </c>
      <c r="I22" s="4" t="s">
        <v>3</v>
      </c>
      <c r="J22" s="68">
        <f>IF(AND((J21&gt;0),(J20&gt;0)),(J21/J20),"")</f>
        <v>0.22556390977443608</v>
      </c>
      <c r="K22" s="4" t="s">
        <v>3</v>
      </c>
      <c r="L22" s="68" t="str">
        <f>IF(AND((L21&gt;0),(L20&gt;0)),(L21/L20),"")</f>
        <v/>
      </c>
      <c r="M22" s="4" t="s">
        <v>3</v>
      </c>
      <c r="N22" s="68" t="str">
        <f>IF(AND((N21&gt;0),(N20&gt;0)),(N21/N20),"")</f>
        <v/>
      </c>
      <c r="O22" s="4" t="s">
        <v>3</v>
      </c>
      <c r="P22" s="68" t="str">
        <f>IF(AND((P21&gt;0),(P20&gt;0)),(P21/P20),"")</f>
        <v/>
      </c>
      <c r="Q22" s="4" t="s">
        <v>3</v>
      </c>
      <c r="R22" s="68" t="str">
        <f>IF(AND((R21&gt;0),(R20&gt;0)),(R21/R20),"")</f>
        <v/>
      </c>
      <c r="S22" s="4" t="s">
        <v>3</v>
      </c>
      <c r="T22" s="68" t="str">
        <f>IF(AND((T21&gt;0),(T20&gt;0)),(T21/T20),"")</f>
        <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03">IF(AND((AD21&gt;0),(AD20&gt;0)),(AD21/AD20),"")</f>
        <v/>
      </c>
      <c r="AE22" s="4" t="s">
        <v>3</v>
      </c>
      <c r="AF22" s="68" t="str">
        <f t="shared" ref="AF22" si="104">IF(AND((AF21&gt;0),(AF20&gt;0)),(AF21/AF20),"")</f>
        <v/>
      </c>
      <c r="AG22" s="4" t="s">
        <v>3</v>
      </c>
      <c r="AH22" s="68" t="str">
        <f t="shared" ref="AH22" si="105">IF(AND((AH21&gt;0),(AH20&gt;0)),(AH21/AH20),"")</f>
        <v/>
      </c>
      <c r="AI22" s="4" t="s">
        <v>3</v>
      </c>
      <c r="AJ22" s="68" t="str">
        <f t="shared" ref="AJ22" si="106">IF(AND((AJ21&gt;0),(AJ20&gt;0)),(AJ21/AJ20),"")</f>
        <v/>
      </c>
      <c r="AK22" s="4" t="s">
        <v>3</v>
      </c>
      <c r="AL22" s="68" t="str">
        <f t="shared" ref="AL22" si="107">IF(AND((AL21&gt;0),(AL20&gt;0)),(AL21/AL20),"")</f>
        <v/>
      </c>
      <c r="AM22" s="4" t="s">
        <v>3</v>
      </c>
      <c r="AN22" s="68" t="str">
        <f t="shared" ref="AN22" si="108">IF(AND((AN21&gt;0),(AN20&gt;0)),(AN21/AN20),"")</f>
        <v/>
      </c>
      <c r="AO22" s="4" t="s">
        <v>3</v>
      </c>
      <c r="AP22" s="68" t="str">
        <f t="shared" ref="AP22" si="109">IF(AND((AP21&gt;0),(AP20&gt;0)),(AP21/AP20),"")</f>
        <v/>
      </c>
      <c r="AQ22" s="4" t="s">
        <v>3</v>
      </c>
      <c r="AR22" s="68" t="str">
        <f t="shared" ref="AR22" si="110">IF(AND((AR21&gt;0),(AR20&gt;0)),(AR21/AR20),"")</f>
        <v/>
      </c>
      <c r="AS22" s="4" t="s">
        <v>3</v>
      </c>
      <c r="AT22" s="68" t="str">
        <f t="shared" ref="AT22" si="111">IF(AND((AT21&gt;0),(AT20&gt;0)),(AT21/AT20),"")</f>
        <v/>
      </c>
      <c r="AU22" s="4" t="s">
        <v>3</v>
      </c>
      <c r="AV22" s="68" t="str">
        <f t="shared" ref="AV22" si="112">IF(AND((AV21&gt;0),(AV20&gt;0)),(AV21/AV20),"")</f>
        <v/>
      </c>
      <c r="AW22" s="4" t="s">
        <v>3</v>
      </c>
      <c r="AX22" s="68" t="str">
        <f t="shared" ref="AX22" si="113">IF(AND((AX21&gt;0),(AX20&gt;0)),(AX21/AX20),"")</f>
        <v/>
      </c>
      <c r="AY22" s="4" t="s">
        <v>3</v>
      </c>
      <c r="AZ22" s="68" t="str">
        <f t="shared" ref="AZ22" si="114">IF(AND((AZ21&gt;0),(AZ20&gt;0)),(AZ21/AZ20),"")</f>
        <v/>
      </c>
      <c r="BA22" s="4" t="s">
        <v>3</v>
      </c>
      <c r="BB22" s="68" t="str">
        <f t="shared" ref="BB22" si="115">IF(AND((BB21&gt;0),(BB20&gt;0)),(BB21/BB20),"")</f>
        <v/>
      </c>
      <c r="BC22" s="4" t="s">
        <v>3</v>
      </c>
      <c r="BD22" s="68" t="str">
        <f t="shared" ref="BD22" si="116">IF(AND((BD21&gt;0),(BD20&gt;0)),(BD21/BD20),"")</f>
        <v/>
      </c>
      <c r="BE22" s="4" t="s">
        <v>3</v>
      </c>
      <c r="BF22" s="68" t="str">
        <f t="shared" ref="BF22" si="117">IF(AND((BF21&gt;0),(BF20&gt;0)),(BF21/BF20),"")</f>
        <v/>
      </c>
      <c r="BG22" s="4" t="s">
        <v>3</v>
      </c>
      <c r="BH22" s="68" t="str">
        <f t="shared" ref="BH22" si="118">IF(AND((BH21&gt;0),(BH20&gt;0)),(BH21/BH20),"")</f>
        <v/>
      </c>
      <c r="BI22" s="4" t="s">
        <v>3</v>
      </c>
      <c r="BK22" s="57" t="s">
        <v>28</v>
      </c>
      <c r="BL22" s="30">
        <f t="shared" si="16"/>
        <v>5</v>
      </c>
      <c r="BM22" s="40">
        <f t="shared" si="17"/>
        <v>0.19718309859154928</v>
      </c>
      <c r="BN22" s="22" t="str">
        <f t="shared" si="18"/>
        <v>–</v>
      </c>
      <c r="BO22" s="41">
        <f t="shared" si="19"/>
        <v>0.25352112676056338</v>
      </c>
      <c r="BP22" s="24" t="str">
        <f t="shared" si="20"/>
        <v/>
      </c>
      <c r="BQ22" s="6" t="s">
        <v>3</v>
      </c>
      <c r="BR22" s="26" t="str">
        <f t="shared" si="21"/>
        <v/>
      </c>
      <c r="BS22" s="42">
        <f t="shared" si="22"/>
        <v>0.22094603680531075</v>
      </c>
      <c r="BT22" s="28" t="s">
        <v>3</v>
      </c>
      <c r="BU22" s="43">
        <f t="shared" si="23"/>
        <v>2.0918583975607325E-2</v>
      </c>
      <c r="BV22" s="29" t="s">
        <v>3</v>
      </c>
    </row>
    <row r="23" spans="1:74" ht="16.5" customHeight="1" x14ac:dyDescent="0.2">
      <c r="A23" s="15" t="s">
        <v>71</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21"/>
      <c r="BN23" s="22"/>
      <c r="BO23" s="23"/>
      <c r="BP23" s="24"/>
      <c r="BQ23" s="25"/>
      <c r="BR23" s="26"/>
      <c r="BS23" s="27"/>
      <c r="BT23" s="28"/>
      <c r="BU23" s="22"/>
      <c r="BV23" s="29"/>
    </row>
    <row r="24" spans="1:74" ht="16.5" customHeight="1" x14ac:dyDescent="0.2">
      <c r="A24" s="10" t="s">
        <v>26</v>
      </c>
      <c r="B24" s="19">
        <v>13.8</v>
      </c>
      <c r="C24" s="4">
        <f>IF(AND((B24&gt;0),(B$4&gt;0)),(B24/B$4*100),"")</f>
        <v>28.870292887029294</v>
      </c>
      <c r="D24" s="19">
        <v>13.1</v>
      </c>
      <c r="E24" s="4">
        <f>IF(AND((D24&gt;0),(D$4&gt;0)),(D24/D$4*100),"")</f>
        <v>27.23492723492723</v>
      </c>
      <c r="F24" s="19">
        <v>13.9</v>
      </c>
      <c r="G24" s="4">
        <f>IF(AND((F24&gt;0),(F$4&gt;0)),(F24/F$4*100),"")</f>
        <v>30.957683741648108</v>
      </c>
      <c r="H24" s="19">
        <v>14.3</v>
      </c>
      <c r="I24" s="4">
        <f>IF(AND((H24&gt;0),(H$4&gt;0)),(H24/H$4*100),"")</f>
        <v>26.579925650557623</v>
      </c>
      <c r="J24" s="19">
        <v>14</v>
      </c>
      <c r="K24" s="4">
        <f>IF(AND((J24&gt;0),(J$4&gt;0)),(J24/J$4*100),"")</f>
        <v>32.258064516129032</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AE25" si="119">IF(AND((AD24&gt;0),(AD$4&gt;0)),(AD24/AD$4*100),"")</f>
        <v/>
      </c>
      <c r="AF24" s="19"/>
      <c r="AG24" s="4" t="str">
        <f t="shared" ref="AG24:AG25" si="120">IF(AND((AF24&gt;0),(AF$4&gt;0)),(AF24/AF$4*100),"")</f>
        <v/>
      </c>
      <c r="AH24" s="19"/>
      <c r="AI24" s="4" t="str">
        <f t="shared" ref="AI24:AI25" si="121">IF(AND((AH24&gt;0),(AH$4&gt;0)),(AH24/AH$4*100),"")</f>
        <v/>
      </c>
      <c r="AJ24" s="19"/>
      <c r="AK24" s="4" t="str">
        <f t="shared" ref="AK24:AK25" si="122">IF(AND((AJ24&gt;0),(AJ$4&gt;0)),(AJ24/AJ$4*100),"")</f>
        <v/>
      </c>
      <c r="AL24" s="19"/>
      <c r="AM24" s="4" t="str">
        <f t="shared" ref="AM24:AM25" si="123">IF(AND((AL24&gt;0),(AL$4&gt;0)),(AL24/AL$4*100),"")</f>
        <v/>
      </c>
      <c r="AN24" s="19"/>
      <c r="AO24" s="4" t="str">
        <f t="shared" ref="AO24:AO25" si="124">IF(AND((AN24&gt;0),(AN$4&gt;0)),(AN24/AN$4*100),"")</f>
        <v/>
      </c>
      <c r="AP24" s="19"/>
      <c r="AQ24" s="4" t="str">
        <f t="shared" ref="AQ24:AQ25" si="125">IF(AND((AP24&gt;0),(AP$4&gt;0)),(AP24/AP$4*100),"")</f>
        <v/>
      </c>
      <c r="AR24" s="19"/>
      <c r="AS24" s="4" t="str">
        <f t="shared" ref="AS24:AS25" si="126">IF(AND((AR24&gt;0),(AR$4&gt;0)),(AR24/AR$4*100),"")</f>
        <v/>
      </c>
      <c r="AT24" s="19"/>
      <c r="AU24" s="4" t="str">
        <f t="shared" ref="AU24:AU25" si="127">IF(AND((AT24&gt;0),(AT$4&gt;0)),(AT24/AT$4*100),"")</f>
        <v/>
      </c>
      <c r="AV24" s="19"/>
      <c r="AW24" s="4" t="str">
        <f t="shared" ref="AW24:AW25" si="128">IF(AND((AV24&gt;0),(AV$4&gt;0)),(AV24/AV$4*100),"")</f>
        <v/>
      </c>
      <c r="AX24" s="19"/>
      <c r="AY24" s="4" t="str">
        <f t="shared" ref="AY24:AY25" si="129">IF(AND((AX24&gt;0),(AX$4&gt;0)),(AX24/AX$4*100),"")</f>
        <v/>
      </c>
      <c r="AZ24" s="19"/>
      <c r="BA24" s="4" t="str">
        <f t="shared" ref="BA24:BA25" si="130">IF(AND((AZ24&gt;0),(AZ$4&gt;0)),(AZ24/AZ$4*100),"")</f>
        <v/>
      </c>
      <c r="BB24" s="19"/>
      <c r="BC24" s="4" t="str">
        <f t="shared" ref="BC24:BC25" si="131">IF(AND((BB24&gt;0),(BB$4&gt;0)),(BB24/BB$4*100),"")</f>
        <v/>
      </c>
      <c r="BD24" s="19"/>
      <c r="BE24" s="4" t="str">
        <f t="shared" ref="BE24:BE25" si="132">IF(AND((BD24&gt;0),(BD$4&gt;0)),(BD24/BD$4*100),"")</f>
        <v/>
      </c>
      <c r="BF24" s="19"/>
      <c r="BG24" s="4" t="str">
        <f t="shared" ref="BG24:BG25" si="133">IF(AND((BF24&gt;0),(BF$4&gt;0)),(BF24/BF$4*100),"")</f>
        <v/>
      </c>
      <c r="BH24" s="19"/>
      <c r="BI24" s="4" t="str">
        <f t="shared" ref="BI24:BI25" si="134">IF(AND((BH24&gt;0),(BH$4&gt;0)),(BH24/BH$4*100),"")</f>
        <v/>
      </c>
      <c r="BK24" s="57" t="s">
        <v>26</v>
      </c>
      <c r="BL24" s="30">
        <f t="shared" si="16"/>
        <v>5</v>
      </c>
      <c r="BM24" s="31">
        <f t="shared" si="17"/>
        <v>13.1</v>
      </c>
      <c r="BN24" s="32" t="str">
        <f t="shared" si="18"/>
        <v>–</v>
      </c>
      <c r="BO24" s="33">
        <f t="shared" si="19"/>
        <v>14.3</v>
      </c>
      <c r="BP24" s="34">
        <f t="shared" si="20"/>
        <v>26.579925650557623</v>
      </c>
      <c r="BQ24" s="35" t="str">
        <f t="shared" si="40"/>
        <v>–</v>
      </c>
      <c r="BR24" s="36">
        <f t="shared" si="21"/>
        <v>32.258064516129032</v>
      </c>
      <c r="BS24" s="37">
        <f t="shared" si="22"/>
        <v>13.819999999999999</v>
      </c>
      <c r="BT24" s="38">
        <f t="shared" si="22"/>
        <v>29.180178806058258</v>
      </c>
      <c r="BU24" s="32">
        <f t="shared" si="23"/>
        <v>0.44384682042344331</v>
      </c>
      <c r="BV24" s="39">
        <f t="shared" si="23"/>
        <v>2.412169856726269</v>
      </c>
    </row>
    <row r="25" spans="1:74" ht="16.5" customHeight="1" x14ac:dyDescent="0.2">
      <c r="A25" s="10" t="s">
        <v>27</v>
      </c>
      <c r="B25" s="19">
        <v>3.1</v>
      </c>
      <c r="C25" s="4">
        <f>IF(AND((B25&gt;0),(B$4&gt;0)),(B25/B$4*100),"")</f>
        <v>6.485355648535565</v>
      </c>
      <c r="D25" s="19">
        <v>3</v>
      </c>
      <c r="E25" s="4">
        <f>IF(AND((D25&gt;0),(D$4&gt;0)),(D25/D$4*100),"")</f>
        <v>6.2370062370062369</v>
      </c>
      <c r="F25" s="19">
        <v>2.7</v>
      </c>
      <c r="G25" s="4">
        <f>IF(AND((F25&gt;0),(F$4&gt;0)),(F25/F$4*100),"")</f>
        <v>6.01336302895323</v>
      </c>
      <c r="H25" s="19">
        <v>2.9</v>
      </c>
      <c r="I25" s="4">
        <f>IF(AND((H25&gt;0),(H$4&gt;0)),(H25/H$4*100),"")</f>
        <v>5.3903345724907066</v>
      </c>
      <c r="J25" s="19">
        <v>2.9</v>
      </c>
      <c r="K25" s="4">
        <f>IF(AND((J25&gt;0),(J$4&gt;0)),(J25/J$4*100),"")</f>
        <v>6.6820276497695854</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si="119"/>
        <v/>
      </c>
      <c r="AF25" s="19"/>
      <c r="AG25" s="4" t="str">
        <f t="shared" si="120"/>
        <v/>
      </c>
      <c r="AH25" s="19"/>
      <c r="AI25" s="4" t="str">
        <f t="shared" si="121"/>
        <v/>
      </c>
      <c r="AJ25" s="19"/>
      <c r="AK25" s="4" t="str">
        <f t="shared" si="122"/>
        <v/>
      </c>
      <c r="AL25" s="19"/>
      <c r="AM25" s="4" t="str">
        <f t="shared" si="123"/>
        <v/>
      </c>
      <c r="AN25" s="19"/>
      <c r="AO25" s="4" t="str">
        <f t="shared" si="124"/>
        <v/>
      </c>
      <c r="AP25" s="19"/>
      <c r="AQ25" s="4" t="str">
        <f t="shared" si="125"/>
        <v/>
      </c>
      <c r="AR25" s="19"/>
      <c r="AS25" s="4" t="str">
        <f t="shared" si="126"/>
        <v/>
      </c>
      <c r="AT25" s="19"/>
      <c r="AU25" s="4" t="str">
        <f t="shared" si="127"/>
        <v/>
      </c>
      <c r="AV25" s="19"/>
      <c r="AW25" s="4" t="str">
        <f t="shared" si="128"/>
        <v/>
      </c>
      <c r="AX25" s="19"/>
      <c r="AY25" s="4" t="str">
        <f t="shared" si="129"/>
        <v/>
      </c>
      <c r="AZ25" s="19"/>
      <c r="BA25" s="4" t="str">
        <f t="shared" si="130"/>
        <v/>
      </c>
      <c r="BB25" s="19"/>
      <c r="BC25" s="4" t="str">
        <f t="shared" si="131"/>
        <v/>
      </c>
      <c r="BD25" s="19"/>
      <c r="BE25" s="4" t="str">
        <f t="shared" si="132"/>
        <v/>
      </c>
      <c r="BF25" s="19"/>
      <c r="BG25" s="4" t="str">
        <f t="shared" si="133"/>
        <v/>
      </c>
      <c r="BH25" s="19"/>
      <c r="BI25" s="4" t="str">
        <f t="shared" si="134"/>
        <v/>
      </c>
      <c r="BK25" s="57" t="s">
        <v>27</v>
      </c>
      <c r="BL25" s="30">
        <f t="shared" si="16"/>
        <v>5</v>
      </c>
      <c r="BM25" s="31">
        <f t="shared" si="17"/>
        <v>2.7</v>
      </c>
      <c r="BN25" s="32" t="str">
        <f t="shared" si="18"/>
        <v>–</v>
      </c>
      <c r="BO25" s="33">
        <f t="shared" si="19"/>
        <v>3.1</v>
      </c>
      <c r="BP25" s="34">
        <f t="shared" si="20"/>
        <v>5.3903345724907066</v>
      </c>
      <c r="BQ25" s="35" t="str">
        <f t="shared" si="40"/>
        <v>–</v>
      </c>
      <c r="BR25" s="36">
        <f t="shared" si="21"/>
        <v>6.6820276497695854</v>
      </c>
      <c r="BS25" s="37">
        <f t="shared" si="22"/>
        <v>2.9200000000000004</v>
      </c>
      <c r="BT25" s="38">
        <f t="shared" si="22"/>
        <v>6.1616174273510653</v>
      </c>
      <c r="BU25" s="32">
        <f t="shared" si="23"/>
        <v>0.14832396974191325</v>
      </c>
      <c r="BV25" s="39">
        <f t="shared" si="23"/>
        <v>0.49954312049123217</v>
      </c>
    </row>
    <row r="26" spans="1:74" ht="16.5" customHeight="1" x14ac:dyDescent="0.2">
      <c r="A26" s="10" t="s">
        <v>74</v>
      </c>
      <c r="B26" s="68">
        <f>IF(AND((B25&gt;0),(B24&gt;0)),(B25/B24),"")</f>
        <v>0.22463768115942029</v>
      </c>
      <c r="C26" s="4" t="s">
        <v>3</v>
      </c>
      <c r="D26" s="68">
        <f>IF(AND((D25&gt;0),(D24&gt;0)),(D25/D24),"")</f>
        <v>0.22900763358778625</v>
      </c>
      <c r="E26" s="4" t="s">
        <v>3</v>
      </c>
      <c r="F26" s="68">
        <f>IF(AND((F25&gt;0),(F24&gt;0)),(F25/F24),"")</f>
        <v>0.19424460431654678</v>
      </c>
      <c r="G26" s="4" t="s">
        <v>3</v>
      </c>
      <c r="H26" s="68">
        <f>IF(AND((H25&gt;0),(H24&gt;0)),(H25/H24),"")</f>
        <v>0.20279720279720279</v>
      </c>
      <c r="I26" s="4" t="s">
        <v>3</v>
      </c>
      <c r="J26" s="68">
        <f>IF(AND((J25&gt;0),(J24&gt;0)),(J25/J24),"")</f>
        <v>0.20714285714285713</v>
      </c>
      <c r="K26" s="4" t="s">
        <v>3</v>
      </c>
      <c r="L26" s="68" t="str">
        <f>IF(AND((L25&gt;0),(L24&gt;0)),(L25/L24),"")</f>
        <v/>
      </c>
      <c r="M26" s="4" t="s">
        <v>3</v>
      </c>
      <c r="N26" s="68" t="str">
        <f>IF(AND((N25&gt;0),(N24&gt;0)),(N25/N24),"")</f>
        <v/>
      </c>
      <c r="O26" s="4" t="s">
        <v>3</v>
      </c>
      <c r="P26" s="68" t="str">
        <f>IF(AND((P25&gt;0),(P24&gt;0)),(P25/P24),"")</f>
        <v/>
      </c>
      <c r="Q26" s="4" t="s">
        <v>3</v>
      </c>
      <c r="R26" s="68" t="str">
        <f>IF(AND((R25&gt;0),(R24&gt;0)),(R25/R24),"")</f>
        <v/>
      </c>
      <c r="S26" s="4" t="s">
        <v>3</v>
      </c>
      <c r="T26" s="68" t="str">
        <f>IF(AND((T25&gt;0),(T24&gt;0)),(T25/T24),"")</f>
        <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35">IF(AND((AD25&gt;0),(AD24&gt;0)),(AD25/AD24),"")</f>
        <v/>
      </c>
      <c r="AE26" s="4" t="s">
        <v>3</v>
      </c>
      <c r="AF26" s="68" t="str">
        <f t="shared" ref="AF26" si="136">IF(AND((AF25&gt;0),(AF24&gt;0)),(AF25/AF24),"")</f>
        <v/>
      </c>
      <c r="AG26" s="4" t="s">
        <v>3</v>
      </c>
      <c r="AH26" s="68" t="str">
        <f t="shared" ref="AH26" si="137">IF(AND((AH25&gt;0),(AH24&gt;0)),(AH25/AH24),"")</f>
        <v/>
      </c>
      <c r="AI26" s="4" t="s">
        <v>3</v>
      </c>
      <c r="AJ26" s="68" t="str">
        <f t="shared" ref="AJ26" si="138">IF(AND((AJ25&gt;0),(AJ24&gt;0)),(AJ25/AJ24),"")</f>
        <v/>
      </c>
      <c r="AK26" s="4" t="s">
        <v>3</v>
      </c>
      <c r="AL26" s="68" t="str">
        <f t="shared" ref="AL26" si="139">IF(AND((AL25&gt;0),(AL24&gt;0)),(AL25/AL24),"")</f>
        <v/>
      </c>
      <c r="AM26" s="4" t="s">
        <v>3</v>
      </c>
      <c r="AN26" s="68" t="str">
        <f t="shared" ref="AN26" si="140">IF(AND((AN25&gt;0),(AN24&gt;0)),(AN25/AN24),"")</f>
        <v/>
      </c>
      <c r="AO26" s="4" t="s">
        <v>3</v>
      </c>
      <c r="AP26" s="68" t="str">
        <f t="shared" ref="AP26" si="141">IF(AND((AP25&gt;0),(AP24&gt;0)),(AP25/AP24),"")</f>
        <v/>
      </c>
      <c r="AQ26" s="4" t="s">
        <v>3</v>
      </c>
      <c r="AR26" s="68" t="str">
        <f t="shared" ref="AR26" si="142">IF(AND((AR25&gt;0),(AR24&gt;0)),(AR25/AR24),"")</f>
        <v/>
      </c>
      <c r="AS26" s="4" t="s">
        <v>3</v>
      </c>
      <c r="AT26" s="68" t="str">
        <f t="shared" ref="AT26" si="143">IF(AND((AT25&gt;0),(AT24&gt;0)),(AT25/AT24),"")</f>
        <v/>
      </c>
      <c r="AU26" s="4" t="s">
        <v>3</v>
      </c>
      <c r="AV26" s="68" t="str">
        <f t="shared" ref="AV26" si="144">IF(AND((AV25&gt;0),(AV24&gt;0)),(AV25/AV24),"")</f>
        <v/>
      </c>
      <c r="AW26" s="4" t="s">
        <v>3</v>
      </c>
      <c r="AX26" s="68" t="str">
        <f t="shared" ref="AX26" si="145">IF(AND((AX25&gt;0),(AX24&gt;0)),(AX25/AX24),"")</f>
        <v/>
      </c>
      <c r="AY26" s="4" t="s">
        <v>3</v>
      </c>
      <c r="AZ26" s="68" t="str">
        <f t="shared" ref="AZ26" si="146">IF(AND((AZ25&gt;0),(AZ24&gt;0)),(AZ25/AZ24),"")</f>
        <v/>
      </c>
      <c r="BA26" s="4" t="s">
        <v>3</v>
      </c>
      <c r="BB26" s="68" t="str">
        <f t="shared" ref="BB26" si="147">IF(AND((BB25&gt;0),(BB24&gt;0)),(BB25/BB24),"")</f>
        <v/>
      </c>
      <c r="BC26" s="4" t="s">
        <v>3</v>
      </c>
      <c r="BD26" s="68" t="str">
        <f t="shared" ref="BD26" si="148">IF(AND((BD25&gt;0),(BD24&gt;0)),(BD25/BD24),"")</f>
        <v/>
      </c>
      <c r="BE26" s="4" t="s">
        <v>3</v>
      </c>
      <c r="BF26" s="68" t="str">
        <f t="shared" ref="BF26" si="149">IF(AND((BF25&gt;0),(BF24&gt;0)),(BF25/BF24),"")</f>
        <v/>
      </c>
      <c r="BG26" s="4" t="s">
        <v>3</v>
      </c>
      <c r="BH26" s="68" t="str">
        <f t="shared" ref="BH26" si="150">IF(AND((BH25&gt;0),(BH24&gt;0)),(BH25/BH24),"")</f>
        <v/>
      </c>
      <c r="BI26" s="4" t="s">
        <v>3</v>
      </c>
      <c r="BK26" s="57" t="s">
        <v>28</v>
      </c>
      <c r="BL26" s="30">
        <f t="shared" si="16"/>
        <v>5</v>
      </c>
      <c r="BM26" s="40">
        <f t="shared" si="17"/>
        <v>0.19424460431654678</v>
      </c>
      <c r="BN26" s="22" t="str">
        <f t="shared" si="18"/>
        <v>–</v>
      </c>
      <c r="BO26" s="41">
        <f t="shared" si="19"/>
        <v>0.22900763358778625</v>
      </c>
      <c r="BP26" s="24" t="str">
        <f t="shared" si="20"/>
        <v/>
      </c>
      <c r="BQ26" s="6" t="s">
        <v>3</v>
      </c>
      <c r="BR26" s="26" t="str">
        <f t="shared" si="21"/>
        <v/>
      </c>
      <c r="BS26" s="42">
        <f t="shared" si="22"/>
        <v>0.21156599580076266</v>
      </c>
      <c r="BT26" s="28" t="s">
        <v>3</v>
      </c>
      <c r="BU26" s="43">
        <f t="shared" si="23"/>
        <v>1.4761149820434713E-2</v>
      </c>
      <c r="BV26" s="29" t="s">
        <v>3</v>
      </c>
    </row>
    <row r="27" spans="1:74" ht="16.5" customHeight="1" x14ac:dyDescent="0.2">
      <c r="A27" s="15" t="s">
        <v>72</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row>
    <row r="28" spans="1:74" ht="16.5" customHeight="1" x14ac:dyDescent="0.2">
      <c r="A28" s="10" t="s">
        <v>26</v>
      </c>
      <c r="B28" s="19">
        <v>13.7</v>
      </c>
      <c r="C28" s="4">
        <f>IF(AND((B28&gt;0),(B$4&gt;0)),(B28/B$4*100),"")</f>
        <v>28.661087866108787</v>
      </c>
      <c r="D28" s="19">
        <v>14</v>
      </c>
      <c r="E28" s="4">
        <f>IF(AND((D28&gt;0),(D$4&gt;0)),(D28/D$4*100),"")</f>
        <v>29.106029106029109</v>
      </c>
      <c r="F28" s="19">
        <v>13.4</v>
      </c>
      <c r="G28" s="4">
        <f>IF(AND((F28&gt;0),(F$4&gt;0)),(F28/F$4*100),"")</f>
        <v>29.84409799554566</v>
      </c>
      <c r="H28" s="19">
        <v>15</v>
      </c>
      <c r="I28" s="4">
        <f>IF(AND((H28&gt;0),(H$4&gt;0)),(H28/H$4*100),"")</f>
        <v>27.881040892193308</v>
      </c>
      <c r="J28" s="19">
        <v>13.7</v>
      </c>
      <c r="K28" s="4">
        <f>IF(AND((J28&gt;0),(J$4&gt;0)),(J28/J$4*100),"")</f>
        <v>31.566820276497698</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AE29" si="151">IF(AND((AD28&gt;0),(AD$4&gt;0)),(AD28/AD$4*100),"")</f>
        <v/>
      </c>
      <c r="AF28" s="19"/>
      <c r="AG28" s="4" t="str">
        <f t="shared" ref="AG28:AG29" si="152">IF(AND((AF28&gt;0),(AF$4&gt;0)),(AF28/AF$4*100),"")</f>
        <v/>
      </c>
      <c r="AH28" s="19"/>
      <c r="AI28" s="4" t="str">
        <f t="shared" ref="AI28:AI29" si="153">IF(AND((AH28&gt;0),(AH$4&gt;0)),(AH28/AH$4*100),"")</f>
        <v/>
      </c>
      <c r="AJ28" s="19"/>
      <c r="AK28" s="4" t="str">
        <f t="shared" ref="AK28:AK29" si="154">IF(AND((AJ28&gt;0),(AJ$4&gt;0)),(AJ28/AJ$4*100),"")</f>
        <v/>
      </c>
      <c r="AL28" s="19"/>
      <c r="AM28" s="4" t="str">
        <f t="shared" ref="AM28:AM29" si="155">IF(AND((AL28&gt;0),(AL$4&gt;0)),(AL28/AL$4*100),"")</f>
        <v/>
      </c>
      <c r="AN28" s="19"/>
      <c r="AO28" s="4" t="str">
        <f t="shared" ref="AO28:AO29" si="156">IF(AND((AN28&gt;0),(AN$4&gt;0)),(AN28/AN$4*100),"")</f>
        <v/>
      </c>
      <c r="AP28" s="19"/>
      <c r="AQ28" s="4" t="str">
        <f t="shared" ref="AQ28:AQ29" si="157">IF(AND((AP28&gt;0),(AP$4&gt;0)),(AP28/AP$4*100),"")</f>
        <v/>
      </c>
      <c r="AR28" s="19"/>
      <c r="AS28" s="4" t="str">
        <f t="shared" ref="AS28:AS29" si="158">IF(AND((AR28&gt;0),(AR$4&gt;0)),(AR28/AR$4*100),"")</f>
        <v/>
      </c>
      <c r="AT28" s="19"/>
      <c r="AU28" s="4" t="str">
        <f t="shared" ref="AU28:AU29" si="159">IF(AND((AT28&gt;0),(AT$4&gt;0)),(AT28/AT$4*100),"")</f>
        <v/>
      </c>
      <c r="AV28" s="19"/>
      <c r="AW28" s="4" t="str">
        <f t="shared" ref="AW28:AW29" si="160">IF(AND((AV28&gt;0),(AV$4&gt;0)),(AV28/AV$4*100),"")</f>
        <v/>
      </c>
      <c r="AX28" s="19"/>
      <c r="AY28" s="4" t="str">
        <f t="shared" ref="AY28:AY29" si="161">IF(AND((AX28&gt;0),(AX$4&gt;0)),(AX28/AX$4*100),"")</f>
        <v/>
      </c>
      <c r="AZ28" s="19"/>
      <c r="BA28" s="4" t="str">
        <f t="shared" ref="BA28:BA29" si="162">IF(AND((AZ28&gt;0),(AZ$4&gt;0)),(AZ28/AZ$4*100),"")</f>
        <v/>
      </c>
      <c r="BB28" s="19"/>
      <c r="BC28" s="4" t="str">
        <f t="shared" ref="BC28:BC29" si="163">IF(AND((BB28&gt;0),(BB$4&gt;0)),(BB28/BB$4*100),"")</f>
        <v/>
      </c>
      <c r="BD28" s="19"/>
      <c r="BE28" s="4" t="str">
        <f t="shared" ref="BE28:BE29" si="164">IF(AND((BD28&gt;0),(BD$4&gt;0)),(BD28/BD$4*100),"")</f>
        <v/>
      </c>
      <c r="BF28" s="19"/>
      <c r="BG28" s="4" t="str">
        <f t="shared" ref="BG28:BG29" si="165">IF(AND((BF28&gt;0),(BF$4&gt;0)),(BF28/BF$4*100),"")</f>
        <v/>
      </c>
      <c r="BH28" s="19"/>
      <c r="BI28" s="4" t="str">
        <f t="shared" ref="BI28:BI29" si="166">IF(AND((BH28&gt;0),(BH$4&gt;0)),(BH28/BH$4*100),"")</f>
        <v/>
      </c>
      <c r="BK28" s="57" t="s">
        <v>26</v>
      </c>
      <c r="BL28" s="30">
        <f t="shared" si="16"/>
        <v>5</v>
      </c>
      <c r="BM28" s="31">
        <f t="shared" si="17"/>
        <v>13.4</v>
      </c>
      <c r="BN28" s="32" t="str">
        <f t="shared" si="18"/>
        <v>–</v>
      </c>
      <c r="BO28" s="33">
        <f t="shared" si="19"/>
        <v>15</v>
      </c>
      <c r="BP28" s="34">
        <f t="shared" si="20"/>
        <v>27.881040892193308</v>
      </c>
      <c r="BQ28" s="35" t="str">
        <f t="shared" si="40"/>
        <v>–</v>
      </c>
      <c r="BR28" s="36">
        <f t="shared" si="21"/>
        <v>31.566820276497698</v>
      </c>
      <c r="BS28" s="37">
        <f t="shared" si="22"/>
        <v>13.959999999999999</v>
      </c>
      <c r="BT28" s="38">
        <f t="shared" si="22"/>
        <v>29.411815227274918</v>
      </c>
      <c r="BU28" s="32">
        <f t="shared" si="23"/>
        <v>0.61886993787063216</v>
      </c>
      <c r="BV28" s="39">
        <f t="shared" si="23"/>
        <v>1.3992213854153006</v>
      </c>
    </row>
    <row r="29" spans="1:74" ht="16.5" customHeight="1" x14ac:dyDescent="0.2">
      <c r="A29" s="10" t="s">
        <v>27</v>
      </c>
      <c r="B29" s="19">
        <v>2.5</v>
      </c>
      <c r="C29" s="4">
        <f>IF(AND((B29&gt;0),(B$4&gt;0)),(B29/B$4*100),"")</f>
        <v>5.2301255230125525</v>
      </c>
      <c r="D29" s="19">
        <v>3.2</v>
      </c>
      <c r="E29" s="4">
        <f>IF(AND((D29&gt;0),(D$4&gt;0)),(D29/D$4*100),"")</f>
        <v>6.6528066528066532</v>
      </c>
      <c r="F29" s="19">
        <v>3</v>
      </c>
      <c r="G29" s="4">
        <f>IF(AND((F29&gt;0),(F$4&gt;0)),(F29/F$4*100),"")</f>
        <v>6.6815144766146997</v>
      </c>
      <c r="H29" s="19">
        <v>2.9</v>
      </c>
      <c r="I29" s="4">
        <f>IF(AND((H29&gt;0),(H$4&gt;0)),(H29/H$4*100),"")</f>
        <v>5.3903345724907066</v>
      </c>
      <c r="J29" s="19">
        <v>2.8</v>
      </c>
      <c r="K29" s="4">
        <f>IF(AND((J29&gt;0),(J$4&gt;0)),(J29/J$4*100),"")</f>
        <v>6.4516129032258061</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si="151"/>
        <v/>
      </c>
      <c r="AF29" s="19"/>
      <c r="AG29" s="4" t="str">
        <f t="shared" si="152"/>
        <v/>
      </c>
      <c r="AH29" s="19"/>
      <c r="AI29" s="4" t="str">
        <f t="shared" si="153"/>
        <v/>
      </c>
      <c r="AJ29" s="19"/>
      <c r="AK29" s="4" t="str">
        <f t="shared" si="154"/>
        <v/>
      </c>
      <c r="AL29" s="19"/>
      <c r="AM29" s="4" t="str">
        <f t="shared" si="155"/>
        <v/>
      </c>
      <c r="AN29" s="19"/>
      <c r="AO29" s="4" t="str">
        <f t="shared" si="156"/>
        <v/>
      </c>
      <c r="AP29" s="19"/>
      <c r="AQ29" s="4" t="str">
        <f t="shared" si="157"/>
        <v/>
      </c>
      <c r="AR29" s="19"/>
      <c r="AS29" s="4" t="str">
        <f t="shared" si="158"/>
        <v/>
      </c>
      <c r="AT29" s="19"/>
      <c r="AU29" s="4" t="str">
        <f t="shared" si="159"/>
        <v/>
      </c>
      <c r="AV29" s="19"/>
      <c r="AW29" s="4" t="str">
        <f t="shared" si="160"/>
        <v/>
      </c>
      <c r="AX29" s="19"/>
      <c r="AY29" s="4" t="str">
        <f t="shared" si="161"/>
        <v/>
      </c>
      <c r="AZ29" s="19"/>
      <c r="BA29" s="4" t="str">
        <f t="shared" si="162"/>
        <v/>
      </c>
      <c r="BB29" s="19"/>
      <c r="BC29" s="4" t="str">
        <f t="shared" si="163"/>
        <v/>
      </c>
      <c r="BD29" s="19"/>
      <c r="BE29" s="4" t="str">
        <f t="shared" si="164"/>
        <v/>
      </c>
      <c r="BF29" s="19"/>
      <c r="BG29" s="4" t="str">
        <f t="shared" si="165"/>
        <v/>
      </c>
      <c r="BH29" s="19"/>
      <c r="BI29" s="4" t="str">
        <f t="shared" si="166"/>
        <v/>
      </c>
      <c r="BK29" s="57" t="s">
        <v>27</v>
      </c>
      <c r="BL29" s="30">
        <f t="shared" si="16"/>
        <v>5</v>
      </c>
      <c r="BM29" s="31">
        <f t="shared" si="17"/>
        <v>2.5</v>
      </c>
      <c r="BN29" s="32" t="str">
        <f t="shared" si="18"/>
        <v>–</v>
      </c>
      <c r="BO29" s="33">
        <f t="shared" si="19"/>
        <v>3.2</v>
      </c>
      <c r="BP29" s="34">
        <f t="shared" si="20"/>
        <v>5.2301255230125525</v>
      </c>
      <c r="BQ29" s="35" t="str">
        <f t="shared" si="40"/>
        <v>–</v>
      </c>
      <c r="BR29" s="36">
        <f t="shared" si="21"/>
        <v>6.6815144766146997</v>
      </c>
      <c r="BS29" s="37">
        <f t="shared" si="22"/>
        <v>2.88</v>
      </c>
      <c r="BT29" s="38">
        <f t="shared" si="22"/>
        <v>6.0812788256300845</v>
      </c>
      <c r="BU29" s="32">
        <f t="shared" si="23"/>
        <v>0.25884358211089575</v>
      </c>
      <c r="BV29" s="39">
        <f t="shared" si="23"/>
        <v>0.71167761811119956</v>
      </c>
    </row>
    <row r="30" spans="1:74" ht="16.5" customHeight="1" x14ac:dyDescent="0.2">
      <c r="A30" s="10" t="s">
        <v>74</v>
      </c>
      <c r="B30" s="68">
        <f>IF(AND((B29&gt;0),(B28&gt;0)),(B29/B28),"")</f>
        <v>0.18248175182481752</v>
      </c>
      <c r="C30" s="4" t="s">
        <v>3</v>
      </c>
      <c r="D30" s="68">
        <f>IF(AND((D29&gt;0),(D28&gt;0)),(D29/D28),"")</f>
        <v>0.22857142857142859</v>
      </c>
      <c r="E30" s="4" t="s">
        <v>3</v>
      </c>
      <c r="F30" s="68">
        <f>IF(AND((F29&gt;0),(F28&gt;0)),(F29/F28),"")</f>
        <v>0.22388059701492538</v>
      </c>
      <c r="G30" s="4" t="s">
        <v>3</v>
      </c>
      <c r="H30" s="68">
        <f>IF(AND((H29&gt;0),(H28&gt;0)),(H29/H28),"")</f>
        <v>0.19333333333333333</v>
      </c>
      <c r="I30" s="4" t="s">
        <v>3</v>
      </c>
      <c r="J30" s="68">
        <f>IF(AND((J29&gt;0),(J28&gt;0)),(J29/J28),"")</f>
        <v>0.20437956204379562</v>
      </c>
      <c r="K30" s="4" t="s">
        <v>3</v>
      </c>
      <c r="L30" s="68" t="str">
        <f>IF(AND((L29&gt;0),(L28&gt;0)),(L29/L28),"")</f>
        <v/>
      </c>
      <c r="M30" s="4" t="s">
        <v>3</v>
      </c>
      <c r="N30" s="68" t="str">
        <f>IF(AND((N29&gt;0),(N28&gt;0)),(N29/N28),"")</f>
        <v/>
      </c>
      <c r="O30" s="4" t="s">
        <v>3</v>
      </c>
      <c r="P30" s="68" t="str">
        <f>IF(AND((P29&gt;0),(P28&gt;0)),(P29/P28),"")</f>
        <v/>
      </c>
      <c r="Q30" s="4" t="s">
        <v>3</v>
      </c>
      <c r="R30" s="68" t="str">
        <f>IF(AND((R29&gt;0),(R28&gt;0)),(R29/R28),"")</f>
        <v/>
      </c>
      <c r="S30" s="4" t="s">
        <v>3</v>
      </c>
      <c r="T30" s="68" t="str">
        <f>IF(AND((T29&gt;0),(T28&gt;0)),(T29/T28),"")</f>
        <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67">IF(AND((AD29&gt;0),(AD28&gt;0)),(AD29/AD28),"")</f>
        <v/>
      </c>
      <c r="AE30" s="4" t="s">
        <v>3</v>
      </c>
      <c r="AF30" s="68" t="str">
        <f t="shared" ref="AF30" si="168">IF(AND((AF29&gt;0),(AF28&gt;0)),(AF29/AF28),"")</f>
        <v/>
      </c>
      <c r="AG30" s="4" t="s">
        <v>3</v>
      </c>
      <c r="AH30" s="68" t="str">
        <f t="shared" ref="AH30" si="169">IF(AND((AH29&gt;0),(AH28&gt;0)),(AH29/AH28),"")</f>
        <v/>
      </c>
      <c r="AI30" s="4" t="s">
        <v>3</v>
      </c>
      <c r="AJ30" s="68" t="str">
        <f t="shared" ref="AJ30" si="170">IF(AND((AJ29&gt;0),(AJ28&gt;0)),(AJ29/AJ28),"")</f>
        <v/>
      </c>
      <c r="AK30" s="4" t="s">
        <v>3</v>
      </c>
      <c r="AL30" s="68" t="str">
        <f t="shared" ref="AL30" si="171">IF(AND((AL29&gt;0),(AL28&gt;0)),(AL29/AL28),"")</f>
        <v/>
      </c>
      <c r="AM30" s="4" t="s">
        <v>3</v>
      </c>
      <c r="AN30" s="68" t="str">
        <f t="shared" ref="AN30" si="172">IF(AND((AN29&gt;0),(AN28&gt;0)),(AN29/AN28),"")</f>
        <v/>
      </c>
      <c r="AO30" s="4" t="s">
        <v>3</v>
      </c>
      <c r="AP30" s="68" t="str">
        <f t="shared" ref="AP30" si="173">IF(AND((AP29&gt;0),(AP28&gt;0)),(AP29/AP28),"")</f>
        <v/>
      </c>
      <c r="AQ30" s="4" t="s">
        <v>3</v>
      </c>
      <c r="AR30" s="68" t="str">
        <f t="shared" ref="AR30" si="174">IF(AND((AR29&gt;0),(AR28&gt;0)),(AR29/AR28),"")</f>
        <v/>
      </c>
      <c r="AS30" s="4" t="s">
        <v>3</v>
      </c>
      <c r="AT30" s="68" t="str">
        <f t="shared" ref="AT30" si="175">IF(AND((AT29&gt;0),(AT28&gt;0)),(AT29/AT28),"")</f>
        <v/>
      </c>
      <c r="AU30" s="4" t="s">
        <v>3</v>
      </c>
      <c r="AV30" s="68" t="str">
        <f t="shared" ref="AV30" si="176">IF(AND((AV29&gt;0),(AV28&gt;0)),(AV29/AV28),"")</f>
        <v/>
      </c>
      <c r="AW30" s="4" t="s">
        <v>3</v>
      </c>
      <c r="AX30" s="68" t="str">
        <f t="shared" ref="AX30" si="177">IF(AND((AX29&gt;0),(AX28&gt;0)),(AX29/AX28),"")</f>
        <v/>
      </c>
      <c r="AY30" s="4" t="s">
        <v>3</v>
      </c>
      <c r="AZ30" s="68" t="str">
        <f t="shared" ref="AZ30" si="178">IF(AND((AZ29&gt;0),(AZ28&gt;0)),(AZ29/AZ28),"")</f>
        <v/>
      </c>
      <c r="BA30" s="4" t="s">
        <v>3</v>
      </c>
      <c r="BB30" s="68" t="str">
        <f t="shared" ref="BB30" si="179">IF(AND((BB29&gt;0),(BB28&gt;0)),(BB29/BB28),"")</f>
        <v/>
      </c>
      <c r="BC30" s="4" t="s">
        <v>3</v>
      </c>
      <c r="BD30" s="68" t="str">
        <f t="shared" ref="BD30" si="180">IF(AND((BD29&gt;0),(BD28&gt;0)),(BD29/BD28),"")</f>
        <v/>
      </c>
      <c r="BE30" s="4" t="s">
        <v>3</v>
      </c>
      <c r="BF30" s="68" t="str">
        <f t="shared" ref="BF30" si="181">IF(AND((BF29&gt;0),(BF28&gt;0)),(BF29/BF28),"")</f>
        <v/>
      </c>
      <c r="BG30" s="4" t="s">
        <v>3</v>
      </c>
      <c r="BH30" s="68" t="str">
        <f t="shared" ref="BH30" si="182">IF(AND((BH29&gt;0),(BH28&gt;0)),(BH29/BH28),"")</f>
        <v/>
      </c>
      <c r="BI30" s="4" t="s">
        <v>3</v>
      </c>
      <c r="BK30" s="57" t="s">
        <v>28</v>
      </c>
      <c r="BL30" s="30">
        <f t="shared" si="16"/>
        <v>5</v>
      </c>
      <c r="BM30" s="40">
        <f t="shared" si="17"/>
        <v>0.18248175182481752</v>
      </c>
      <c r="BN30" s="22" t="str">
        <f t="shared" si="18"/>
        <v>–</v>
      </c>
      <c r="BO30" s="41">
        <f t="shared" si="19"/>
        <v>0.22857142857142859</v>
      </c>
      <c r="BP30" s="24" t="str">
        <f t="shared" si="20"/>
        <v/>
      </c>
      <c r="BQ30" s="6" t="s">
        <v>3</v>
      </c>
      <c r="BR30" s="26" t="str">
        <f t="shared" si="21"/>
        <v/>
      </c>
      <c r="BS30" s="42">
        <f t="shared" si="22"/>
        <v>0.20652933455766012</v>
      </c>
      <c r="BT30" s="28" t="s">
        <v>3</v>
      </c>
      <c r="BU30" s="43">
        <f t="shared" si="23"/>
        <v>1.9646643624544508E-2</v>
      </c>
      <c r="BV30" s="29" t="s">
        <v>3</v>
      </c>
    </row>
    <row r="31" spans="1:74" ht="16.5" customHeight="1" x14ac:dyDescent="0.2">
      <c r="A31" s="15" t="s">
        <v>73</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row>
    <row r="32" spans="1:74" ht="16.5" customHeight="1" x14ac:dyDescent="0.2">
      <c r="A32" s="10" t="s">
        <v>26</v>
      </c>
      <c r="B32" s="19">
        <v>14.8</v>
      </c>
      <c r="C32" s="4">
        <f>IF(AND((B32&gt;0),(B$4&gt;0)),(B32/B$4*100),"")</f>
        <v>30.962343096234314</v>
      </c>
      <c r="D32" s="19">
        <v>16</v>
      </c>
      <c r="E32" s="4">
        <f>IF(AND((D32&gt;0),(D$4&gt;0)),(D32/D$4*100),"")</f>
        <v>33.264033264033259</v>
      </c>
      <c r="F32" s="19">
        <v>16.3</v>
      </c>
      <c r="G32" s="4">
        <f>IF(AND((F32&gt;0),(F$4&gt;0)),(F32/F$4*100),"")</f>
        <v>36.302895322939868</v>
      </c>
      <c r="H32" s="19">
        <v>16.399999999999999</v>
      </c>
      <c r="I32" s="4">
        <f>IF(AND((H32&gt;0),(H$4&gt;0)),(H32/H$4*100),"")</f>
        <v>30.483271375464682</v>
      </c>
      <c r="J32" s="19">
        <v>15.7</v>
      </c>
      <c r="K32" s="4">
        <f>IF(AND((J32&gt;0),(J$4&gt;0)),(J32/J$4*100),"")</f>
        <v>36.175115207373274</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AE33" si="183">IF(AND((AD32&gt;0),(AD$4&gt;0)),(AD32/AD$4*100),"")</f>
        <v/>
      </c>
      <c r="AF32" s="19"/>
      <c r="AG32" s="4" t="str">
        <f t="shared" ref="AG32:AG33" si="184">IF(AND((AF32&gt;0),(AF$4&gt;0)),(AF32/AF$4*100),"")</f>
        <v/>
      </c>
      <c r="AH32" s="19"/>
      <c r="AI32" s="4" t="str">
        <f t="shared" ref="AI32:AI33" si="185">IF(AND((AH32&gt;0),(AH$4&gt;0)),(AH32/AH$4*100),"")</f>
        <v/>
      </c>
      <c r="AJ32" s="19"/>
      <c r="AK32" s="4" t="str">
        <f t="shared" ref="AK32:AK33" si="186">IF(AND((AJ32&gt;0),(AJ$4&gt;0)),(AJ32/AJ$4*100),"")</f>
        <v/>
      </c>
      <c r="AL32" s="19"/>
      <c r="AM32" s="4" t="str">
        <f t="shared" ref="AM32:AM33" si="187">IF(AND((AL32&gt;0),(AL$4&gt;0)),(AL32/AL$4*100),"")</f>
        <v/>
      </c>
      <c r="AN32" s="19"/>
      <c r="AO32" s="4" t="str">
        <f t="shared" ref="AO32:AO33" si="188">IF(AND((AN32&gt;0),(AN$4&gt;0)),(AN32/AN$4*100),"")</f>
        <v/>
      </c>
      <c r="AP32" s="19"/>
      <c r="AQ32" s="4" t="str">
        <f t="shared" ref="AQ32:AQ33" si="189">IF(AND((AP32&gt;0),(AP$4&gt;0)),(AP32/AP$4*100),"")</f>
        <v/>
      </c>
      <c r="AR32" s="19"/>
      <c r="AS32" s="4" t="str">
        <f t="shared" ref="AS32:AS33" si="190">IF(AND((AR32&gt;0),(AR$4&gt;0)),(AR32/AR$4*100),"")</f>
        <v/>
      </c>
      <c r="AT32" s="19"/>
      <c r="AU32" s="4" t="str">
        <f t="shared" ref="AU32:AU33" si="191">IF(AND((AT32&gt;0),(AT$4&gt;0)),(AT32/AT$4*100),"")</f>
        <v/>
      </c>
      <c r="AV32" s="19"/>
      <c r="AW32" s="4" t="str">
        <f t="shared" ref="AW32:AW33" si="192">IF(AND((AV32&gt;0),(AV$4&gt;0)),(AV32/AV$4*100),"")</f>
        <v/>
      </c>
      <c r="AX32" s="19"/>
      <c r="AY32" s="4" t="str">
        <f t="shared" ref="AY32:AY33" si="193">IF(AND((AX32&gt;0),(AX$4&gt;0)),(AX32/AX$4*100),"")</f>
        <v/>
      </c>
      <c r="AZ32" s="19"/>
      <c r="BA32" s="4" t="str">
        <f t="shared" ref="BA32:BA33" si="194">IF(AND((AZ32&gt;0),(AZ$4&gt;0)),(AZ32/AZ$4*100),"")</f>
        <v/>
      </c>
      <c r="BB32" s="19"/>
      <c r="BC32" s="4" t="str">
        <f t="shared" ref="BC32:BC33" si="195">IF(AND((BB32&gt;0),(BB$4&gt;0)),(BB32/BB$4*100),"")</f>
        <v/>
      </c>
      <c r="BD32" s="19"/>
      <c r="BE32" s="4" t="str">
        <f t="shared" ref="BE32:BE33" si="196">IF(AND((BD32&gt;0),(BD$4&gt;0)),(BD32/BD$4*100),"")</f>
        <v/>
      </c>
      <c r="BF32" s="19"/>
      <c r="BG32" s="4" t="str">
        <f t="shared" ref="BG32:BG33" si="197">IF(AND((BF32&gt;0),(BF$4&gt;0)),(BF32/BF$4*100),"")</f>
        <v/>
      </c>
      <c r="BH32" s="19"/>
      <c r="BI32" s="4" t="str">
        <f t="shared" ref="BI32:BI33" si="198">IF(AND((BH32&gt;0),(BH$4&gt;0)),(BH32/BH$4*100),"")</f>
        <v/>
      </c>
      <c r="BK32" s="57" t="s">
        <v>26</v>
      </c>
      <c r="BL32" s="30">
        <f t="shared" si="16"/>
        <v>5</v>
      </c>
      <c r="BM32" s="31">
        <f t="shared" si="17"/>
        <v>14.8</v>
      </c>
      <c r="BN32" s="32" t="str">
        <f t="shared" si="18"/>
        <v>–</v>
      </c>
      <c r="BO32" s="33">
        <f t="shared" si="19"/>
        <v>16.399999999999999</v>
      </c>
      <c r="BP32" s="34">
        <f t="shared" si="20"/>
        <v>30.483271375464682</v>
      </c>
      <c r="BQ32" s="35" t="str">
        <f t="shared" si="40"/>
        <v>–</v>
      </c>
      <c r="BR32" s="36">
        <f t="shared" si="21"/>
        <v>36.302895322939868</v>
      </c>
      <c r="BS32" s="37">
        <f t="shared" si="22"/>
        <v>15.84</v>
      </c>
      <c r="BT32" s="38">
        <f t="shared" si="22"/>
        <v>33.437531653209078</v>
      </c>
      <c r="BU32" s="32">
        <f t="shared" si="23"/>
        <v>0.64265076052238468</v>
      </c>
      <c r="BV32" s="39">
        <f t="shared" si="23"/>
        <v>2.7653655521525171</v>
      </c>
    </row>
    <row r="33" spans="1:74" ht="16.5" customHeight="1" x14ac:dyDescent="0.2">
      <c r="A33" s="10" t="s">
        <v>27</v>
      </c>
      <c r="B33" s="19">
        <v>3.4</v>
      </c>
      <c r="C33" s="4">
        <f>IF(AND((B33&gt;0),(B$4&gt;0)),(B33/B$4*100),"")</f>
        <v>7.1129707112970717</v>
      </c>
      <c r="D33" s="19">
        <v>3.7</v>
      </c>
      <c r="E33" s="4">
        <f>IF(AND((D33&gt;0),(D$4&gt;0)),(D33/D$4*100),"")</f>
        <v>7.6923076923076925</v>
      </c>
      <c r="F33" s="19">
        <v>3.3</v>
      </c>
      <c r="G33" s="4">
        <f>IF(AND((F33&gt;0),(F$4&gt;0)),(F33/F$4*100),"")</f>
        <v>7.3496659242761693</v>
      </c>
      <c r="H33" s="19">
        <v>3.7</v>
      </c>
      <c r="I33" s="4">
        <f>IF(AND((H33&gt;0),(H$4&gt;0)),(H33/H$4*100),"")</f>
        <v>6.8773234200743509</v>
      </c>
      <c r="J33" s="19">
        <v>3.9</v>
      </c>
      <c r="K33" s="4">
        <f>IF(AND((J33&gt;0),(J$4&gt;0)),(J33/J$4*100),"")</f>
        <v>8.9861751152073737</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si="183"/>
        <v/>
      </c>
      <c r="AF33" s="19"/>
      <c r="AG33" s="4" t="str">
        <f t="shared" si="184"/>
        <v/>
      </c>
      <c r="AH33" s="19"/>
      <c r="AI33" s="4" t="str">
        <f t="shared" si="185"/>
        <v/>
      </c>
      <c r="AJ33" s="19"/>
      <c r="AK33" s="4" t="str">
        <f t="shared" si="186"/>
        <v/>
      </c>
      <c r="AL33" s="19"/>
      <c r="AM33" s="4" t="str">
        <f t="shared" si="187"/>
        <v/>
      </c>
      <c r="AN33" s="19"/>
      <c r="AO33" s="4" t="str">
        <f t="shared" si="188"/>
        <v/>
      </c>
      <c r="AP33" s="19"/>
      <c r="AQ33" s="4" t="str">
        <f t="shared" si="189"/>
        <v/>
      </c>
      <c r="AR33" s="19"/>
      <c r="AS33" s="4" t="str">
        <f t="shared" si="190"/>
        <v/>
      </c>
      <c r="AT33" s="19"/>
      <c r="AU33" s="4" t="str">
        <f t="shared" si="191"/>
        <v/>
      </c>
      <c r="AV33" s="19"/>
      <c r="AW33" s="4" t="str">
        <f t="shared" si="192"/>
        <v/>
      </c>
      <c r="AX33" s="19"/>
      <c r="AY33" s="4" t="str">
        <f t="shared" si="193"/>
        <v/>
      </c>
      <c r="AZ33" s="19"/>
      <c r="BA33" s="4" t="str">
        <f t="shared" si="194"/>
        <v/>
      </c>
      <c r="BB33" s="19"/>
      <c r="BC33" s="4" t="str">
        <f t="shared" si="195"/>
        <v/>
      </c>
      <c r="BD33" s="19"/>
      <c r="BE33" s="4" t="str">
        <f t="shared" si="196"/>
        <v/>
      </c>
      <c r="BF33" s="19"/>
      <c r="BG33" s="4" t="str">
        <f t="shared" si="197"/>
        <v/>
      </c>
      <c r="BH33" s="19"/>
      <c r="BI33" s="4" t="str">
        <f t="shared" si="198"/>
        <v/>
      </c>
      <c r="BK33" s="57" t="s">
        <v>27</v>
      </c>
      <c r="BL33" s="30">
        <f t="shared" si="16"/>
        <v>5</v>
      </c>
      <c r="BM33" s="31">
        <f t="shared" si="17"/>
        <v>3.3</v>
      </c>
      <c r="BN33" s="32" t="str">
        <f t="shared" si="18"/>
        <v>–</v>
      </c>
      <c r="BO33" s="33">
        <f t="shared" si="19"/>
        <v>3.9</v>
      </c>
      <c r="BP33" s="34">
        <f t="shared" si="20"/>
        <v>6.8773234200743509</v>
      </c>
      <c r="BQ33" s="35" t="str">
        <f t="shared" si="40"/>
        <v>–</v>
      </c>
      <c r="BR33" s="36">
        <f t="shared" si="21"/>
        <v>8.9861751152073737</v>
      </c>
      <c r="BS33" s="37">
        <f t="shared" si="22"/>
        <v>3.5999999999999992</v>
      </c>
      <c r="BT33" s="38">
        <f t="shared" si="22"/>
        <v>7.6036885726325325</v>
      </c>
      <c r="BU33" s="32">
        <f t="shared" si="23"/>
        <v>0.24494897427831788</v>
      </c>
      <c r="BV33" s="39">
        <f t="shared" si="23"/>
        <v>0.82946673365106061</v>
      </c>
    </row>
    <row r="34" spans="1:74" ht="16.5" customHeight="1" thickBot="1" x14ac:dyDescent="0.25">
      <c r="A34" s="10" t="s">
        <v>74</v>
      </c>
      <c r="B34" s="68">
        <f>IF(AND((B33&gt;0),(B32&gt;0)),(B33/B32),"")</f>
        <v>0.22972972972972971</v>
      </c>
      <c r="C34" s="4" t="s">
        <v>3</v>
      </c>
      <c r="D34" s="68">
        <f>IF(AND((D33&gt;0),(D32&gt;0)),(D33/D32),"")</f>
        <v>0.23125000000000001</v>
      </c>
      <c r="E34" s="4" t="s">
        <v>3</v>
      </c>
      <c r="F34" s="68">
        <f>IF(AND((F33&gt;0),(F32&gt;0)),(F33/F32),"")</f>
        <v>0.20245398773006132</v>
      </c>
      <c r="G34" s="4" t="s">
        <v>3</v>
      </c>
      <c r="H34" s="68">
        <f>IF(AND((H33&gt;0),(H32&gt;0)),(H33/H32),"")</f>
        <v>0.22560975609756101</v>
      </c>
      <c r="I34" s="4" t="s">
        <v>3</v>
      </c>
      <c r="J34" s="68">
        <f>IF(AND((J33&gt;0),(J32&gt;0)),(J33/J32),"")</f>
        <v>0.24840764331210191</v>
      </c>
      <c r="K34" s="4" t="s">
        <v>3</v>
      </c>
      <c r="L34" s="68" t="str">
        <f>IF(AND((L33&gt;0),(L32&gt;0)),(L33/L32),"")</f>
        <v/>
      </c>
      <c r="M34" s="4" t="s">
        <v>3</v>
      </c>
      <c r="N34" s="68" t="str">
        <f>IF(AND((N33&gt;0),(N32&gt;0)),(N33/N32),"")</f>
        <v/>
      </c>
      <c r="O34" s="4" t="s">
        <v>3</v>
      </c>
      <c r="P34" s="68" t="str">
        <f>IF(AND((P33&gt;0),(P32&gt;0)),(P33/P32),"")</f>
        <v/>
      </c>
      <c r="Q34" s="4" t="s">
        <v>3</v>
      </c>
      <c r="R34" s="68" t="str">
        <f>IF(AND((R33&gt;0),(R32&gt;0)),(R33/R32),"")</f>
        <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199">IF(AND((AD33&gt;0),(AD32&gt;0)),(AD33/AD32),"")</f>
        <v/>
      </c>
      <c r="AE34" s="4" t="s">
        <v>3</v>
      </c>
      <c r="AF34" s="68" t="str">
        <f t="shared" ref="AF34" si="200">IF(AND((AF33&gt;0),(AF32&gt;0)),(AF33/AF32),"")</f>
        <v/>
      </c>
      <c r="AG34" s="4" t="s">
        <v>3</v>
      </c>
      <c r="AH34" s="68" t="str">
        <f t="shared" ref="AH34" si="201">IF(AND((AH33&gt;0),(AH32&gt;0)),(AH33/AH32),"")</f>
        <v/>
      </c>
      <c r="AI34" s="4" t="s">
        <v>3</v>
      </c>
      <c r="AJ34" s="68" t="str">
        <f t="shared" ref="AJ34" si="202">IF(AND((AJ33&gt;0),(AJ32&gt;0)),(AJ33/AJ32),"")</f>
        <v/>
      </c>
      <c r="AK34" s="4" t="s">
        <v>3</v>
      </c>
      <c r="AL34" s="68" t="str">
        <f t="shared" ref="AL34" si="203">IF(AND((AL33&gt;0),(AL32&gt;0)),(AL33/AL32),"")</f>
        <v/>
      </c>
      <c r="AM34" s="4" t="s">
        <v>3</v>
      </c>
      <c r="AN34" s="68" t="str">
        <f t="shared" ref="AN34" si="204">IF(AND((AN33&gt;0),(AN32&gt;0)),(AN33/AN32),"")</f>
        <v/>
      </c>
      <c r="AO34" s="4" t="s">
        <v>3</v>
      </c>
      <c r="AP34" s="68" t="str">
        <f t="shared" ref="AP34" si="205">IF(AND((AP33&gt;0),(AP32&gt;0)),(AP33/AP32),"")</f>
        <v/>
      </c>
      <c r="AQ34" s="4" t="s">
        <v>3</v>
      </c>
      <c r="AR34" s="68" t="str">
        <f t="shared" ref="AR34" si="206">IF(AND((AR33&gt;0),(AR32&gt;0)),(AR33/AR32),"")</f>
        <v/>
      </c>
      <c r="AS34" s="4" t="s">
        <v>3</v>
      </c>
      <c r="AT34" s="68" t="str">
        <f t="shared" ref="AT34" si="207">IF(AND((AT33&gt;0),(AT32&gt;0)),(AT33/AT32),"")</f>
        <v/>
      </c>
      <c r="AU34" s="4" t="s">
        <v>3</v>
      </c>
      <c r="AV34" s="68" t="str">
        <f t="shared" ref="AV34" si="208">IF(AND((AV33&gt;0),(AV32&gt;0)),(AV33/AV32),"")</f>
        <v/>
      </c>
      <c r="AW34" s="4" t="s">
        <v>3</v>
      </c>
      <c r="AX34" s="68" t="str">
        <f t="shared" ref="AX34" si="209">IF(AND((AX33&gt;0),(AX32&gt;0)),(AX33/AX32),"")</f>
        <v/>
      </c>
      <c r="AY34" s="4" t="s">
        <v>3</v>
      </c>
      <c r="AZ34" s="68" t="str">
        <f t="shared" ref="AZ34" si="210">IF(AND((AZ33&gt;0),(AZ32&gt;0)),(AZ33/AZ32),"")</f>
        <v/>
      </c>
      <c r="BA34" s="4" t="s">
        <v>3</v>
      </c>
      <c r="BB34" s="68" t="str">
        <f t="shared" ref="BB34" si="211">IF(AND((BB33&gt;0),(BB32&gt;0)),(BB33/BB32),"")</f>
        <v/>
      </c>
      <c r="BC34" s="4" t="s">
        <v>3</v>
      </c>
      <c r="BD34" s="68" t="str">
        <f t="shared" ref="BD34" si="212">IF(AND((BD33&gt;0),(BD32&gt;0)),(BD33/BD32),"")</f>
        <v/>
      </c>
      <c r="BE34" s="4" t="s">
        <v>3</v>
      </c>
      <c r="BF34" s="68" t="str">
        <f t="shared" ref="BF34" si="213">IF(AND((BF33&gt;0),(BF32&gt;0)),(BF33/BF32),"")</f>
        <v/>
      </c>
      <c r="BG34" s="4" t="s">
        <v>3</v>
      </c>
      <c r="BH34" s="68" t="str">
        <f t="shared" ref="BH34" si="214">IF(AND((BH33&gt;0),(BH32&gt;0)),(BH33/BH32),"")</f>
        <v/>
      </c>
      <c r="BI34" s="4" t="s">
        <v>3</v>
      </c>
      <c r="BK34" s="58" t="s">
        <v>28</v>
      </c>
      <c r="BL34" s="44">
        <f t="shared" si="16"/>
        <v>5</v>
      </c>
      <c r="BM34" s="45">
        <f t="shared" si="17"/>
        <v>0.20245398773006132</v>
      </c>
      <c r="BN34" s="46" t="str">
        <f t="shared" si="18"/>
        <v>–</v>
      </c>
      <c r="BO34" s="47">
        <f t="shared" si="19"/>
        <v>0.24840764331210191</v>
      </c>
      <c r="BP34" s="48" t="str">
        <f t="shared" si="20"/>
        <v/>
      </c>
      <c r="BQ34" s="49" t="s">
        <v>3</v>
      </c>
      <c r="BR34" s="50" t="str">
        <f t="shared" si="21"/>
        <v/>
      </c>
      <c r="BS34" s="51">
        <f t="shared" si="22"/>
        <v>0.22749022337389077</v>
      </c>
      <c r="BT34" s="52" t="s">
        <v>3</v>
      </c>
      <c r="BU34" s="53">
        <f t="shared" si="23"/>
        <v>1.6485137383854712E-2</v>
      </c>
      <c r="BV34" s="54" t="s">
        <v>3</v>
      </c>
    </row>
    <row r="35" spans="1:74"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5"/>
  <sheetViews>
    <sheetView zoomScaleNormal="100" workbookViewId="0">
      <pane xSplit="1" ySplit="2" topLeftCell="B3" activePane="bottomRight" state="frozen"/>
      <selection pane="topRight" activeCell="B1" sqref="B1"/>
      <selection pane="bottomLeft" activeCell="A3" sqref="A3"/>
      <selection pane="bottomRight" activeCell="H17" sqref="H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10</v>
      </c>
      <c r="BL1" s="133" t="s">
        <v>2</v>
      </c>
      <c r="BM1" s="125" t="s">
        <v>11</v>
      </c>
      <c r="BN1" s="125"/>
      <c r="BO1" s="125"/>
      <c r="BP1" s="125"/>
      <c r="BQ1" s="125"/>
      <c r="BR1" s="126"/>
      <c r="BS1" s="125" t="s">
        <v>0</v>
      </c>
      <c r="BT1" s="126"/>
      <c r="BU1" s="125" t="s">
        <v>1</v>
      </c>
      <c r="BV1" s="127"/>
    </row>
    <row r="2" spans="1:74" ht="16.5" customHeight="1" x14ac:dyDescent="0.2">
      <c r="A2" s="7" t="s">
        <v>10</v>
      </c>
      <c r="B2" s="8" t="s">
        <v>13</v>
      </c>
      <c r="C2" s="9" t="s">
        <v>33</v>
      </c>
      <c r="D2" s="8" t="s">
        <v>13</v>
      </c>
      <c r="E2" s="9" t="s">
        <v>33</v>
      </c>
      <c r="F2" s="8" t="s">
        <v>13</v>
      </c>
      <c r="G2" s="9" t="s">
        <v>33</v>
      </c>
      <c r="H2" s="8" t="s">
        <v>13</v>
      </c>
      <c r="I2" s="9" t="s">
        <v>33</v>
      </c>
      <c r="J2" s="8" t="s">
        <v>13</v>
      </c>
      <c r="K2" s="9" t="s">
        <v>33</v>
      </c>
      <c r="L2" s="8" t="s">
        <v>13</v>
      </c>
      <c r="M2" s="9" t="s">
        <v>33</v>
      </c>
      <c r="N2" s="8" t="s">
        <v>13</v>
      </c>
      <c r="O2" s="9" t="s">
        <v>33</v>
      </c>
      <c r="P2" s="8" t="s">
        <v>13</v>
      </c>
      <c r="Q2" s="9" t="s">
        <v>33</v>
      </c>
      <c r="R2" s="8" t="s">
        <v>13</v>
      </c>
      <c r="S2" s="9" t="s">
        <v>33</v>
      </c>
      <c r="T2" s="8" t="s">
        <v>13</v>
      </c>
      <c r="U2" s="9" t="s">
        <v>33</v>
      </c>
      <c r="V2" s="8" t="s">
        <v>13</v>
      </c>
      <c r="W2" s="9" t="s">
        <v>33</v>
      </c>
      <c r="X2" s="8" t="s">
        <v>13</v>
      </c>
      <c r="Y2" s="9" t="s">
        <v>33</v>
      </c>
      <c r="Z2" s="8" t="s">
        <v>13</v>
      </c>
      <c r="AA2" s="9" t="s">
        <v>33</v>
      </c>
      <c r="AB2" s="8" t="s">
        <v>13</v>
      </c>
      <c r="AC2" s="9" t="s">
        <v>33</v>
      </c>
      <c r="AD2" s="8" t="s">
        <v>13</v>
      </c>
      <c r="AE2" s="9" t="s">
        <v>33</v>
      </c>
      <c r="AF2" s="8" t="s">
        <v>13</v>
      </c>
      <c r="AG2" s="9" t="s">
        <v>33</v>
      </c>
      <c r="AH2" s="8" t="s">
        <v>13</v>
      </c>
      <c r="AI2" s="9" t="s">
        <v>33</v>
      </c>
      <c r="AJ2" s="8" t="s">
        <v>13</v>
      </c>
      <c r="AK2" s="9" t="s">
        <v>33</v>
      </c>
      <c r="AL2" s="8" t="s">
        <v>13</v>
      </c>
      <c r="AM2" s="9" t="s">
        <v>33</v>
      </c>
      <c r="AN2" s="8" t="s">
        <v>13</v>
      </c>
      <c r="AO2" s="9" t="s">
        <v>33</v>
      </c>
      <c r="AP2" s="8" t="s">
        <v>13</v>
      </c>
      <c r="AQ2" s="9" t="s">
        <v>33</v>
      </c>
      <c r="AR2" s="8" t="s">
        <v>13</v>
      </c>
      <c r="AS2" s="9" t="s">
        <v>33</v>
      </c>
      <c r="AT2" s="8" t="s">
        <v>13</v>
      </c>
      <c r="AU2" s="9" t="s">
        <v>33</v>
      </c>
      <c r="AV2" s="8" t="s">
        <v>13</v>
      </c>
      <c r="AW2" s="9" t="s">
        <v>33</v>
      </c>
      <c r="AX2" s="8" t="s">
        <v>13</v>
      </c>
      <c r="AY2" s="9" t="s">
        <v>33</v>
      </c>
      <c r="AZ2" s="8" t="s">
        <v>13</v>
      </c>
      <c r="BA2" s="9" t="s">
        <v>33</v>
      </c>
      <c r="BB2" s="8" t="s">
        <v>13</v>
      </c>
      <c r="BC2" s="9" t="s">
        <v>33</v>
      </c>
      <c r="BD2" s="8" t="s">
        <v>13</v>
      </c>
      <c r="BE2" s="9" t="s">
        <v>33</v>
      </c>
      <c r="BF2" s="8" t="s">
        <v>13</v>
      </c>
      <c r="BG2" s="9" t="s">
        <v>33</v>
      </c>
      <c r="BH2" s="8" t="s">
        <v>13</v>
      </c>
      <c r="BI2" s="9" t="s">
        <v>33</v>
      </c>
      <c r="BK2" s="132"/>
      <c r="BL2" s="134"/>
      <c r="BM2" s="128" t="s">
        <v>13</v>
      </c>
      <c r="BN2" s="128"/>
      <c r="BO2" s="128"/>
      <c r="BP2" s="129" t="s">
        <v>33</v>
      </c>
      <c r="BQ2" s="129"/>
      <c r="BR2" s="130"/>
      <c r="BS2" s="102" t="s">
        <v>13</v>
      </c>
      <c r="BT2" s="104" t="s">
        <v>33</v>
      </c>
      <c r="BU2" s="102" t="s">
        <v>13</v>
      </c>
      <c r="BV2" s="61" t="s">
        <v>33</v>
      </c>
    </row>
    <row r="3" spans="1:74" ht="16.5" customHeight="1" x14ac:dyDescent="0.2">
      <c r="A3" s="10" t="s">
        <v>4</v>
      </c>
      <c r="B3" s="11">
        <v>162</v>
      </c>
      <c r="C3" s="1">
        <f>IF(AND((B3&gt;0),(B$4&gt;0)),(B3/B$4*100),"")</f>
        <v>602.23048327137553</v>
      </c>
      <c r="D3" s="11">
        <v>178.1</v>
      </c>
      <c r="E3" s="1">
        <f>IF(AND((D3&gt;0),(D$4&gt;0)),(D3/D$4*100),"")</f>
        <v>599.66329966329965</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162</v>
      </c>
      <c r="BN3" s="22" t="str">
        <f>IF(COUNT(BM3)&gt;0,"–","?")</f>
        <v>–</v>
      </c>
      <c r="BO3" s="23">
        <f>IF(SUM(B3,D3,F3,H3,J3,L3,N3,P3,R3,T3,V3,X3,Z3,AB3,AD3,AF3,AH3,AJ3,AL3,AN3,AP3,AR3,AT3,AV3,AX3,AZ3,BB3,BD3,BF3,BH3)&gt;0,MAX(B3,D3,F3,H3,J3,L3,N3,P3,R3,T3,V3,X3,Z3,AB3,AD3,AF3,AH3,AJ3,AL3,AN3,AP3,AR3,AT3,AV3,AX3,AZ3,BB3,BD3,BF3,BH3),"")</f>
        <v>178.1</v>
      </c>
      <c r="BP3" s="24">
        <f>IF(SUM(C3,E3,G3,I3,K3,M3,O3,Q3,S3,U3,W3,Y3,AA3,AC3,AE3,AG3,AI3,AK3,AM3,AO3,AQ3,AS3,AU3,AW3,AY3,BA3,BC3,BE3,BG3,BI3)&gt;0,MIN(C3,E3,G3,I3,K3,M3,O3,Q3,S3,U3,W3,Y3,AA3,AC3,AE3,AG3,AI3,AK3,AM3,AO3,AQ3,AS3,AU3,AW3,AY3,BA3,BC3,BE3,BG3,BI3),"")</f>
        <v>599.66329966329965</v>
      </c>
      <c r="BQ3" s="25" t="str">
        <f>IF(COUNT(BP3)&gt;0,"–","?")</f>
        <v>–</v>
      </c>
      <c r="BR3" s="26">
        <f>IF(SUM(C3,E3,G3,I3,K3,M3,O3,Q3,S3,U3,W3,Y3,AA3,AC3,AE3,AG3,AI3,AK3,AM3,AO3,AQ3,AS3,AU3,AW3,AY3,BA3,BC3,BE3,BG3,BI3)&gt;0,MAX(C3,E3,G3,I3,K3,M3,O3,Q3,S3,U3,W3,Y3,AA3,AC3,AE3,AG3,AI3,AK3,AM3,AO3,AQ3,AS3,AU3,AW3,AY3,BA3,BC3,BE3,BG3,BI3),"")</f>
        <v>602.23048327137553</v>
      </c>
      <c r="BS3" s="27">
        <f>IF(SUM(B3,D3,F3,H3,J3,L3,N3,P3,R3,T3,V3,X3,Z3,AB3,AD3,AF3,AH3,AJ3,AL3,AN3,AP3,AR3,AT3,AV3,AX3,AZ3,BB3,BD3,BF3,BH3)&gt;0,AVERAGE(B3,D3,F3,H3,J3,L3,N3,P3,R3,T3,V3,X3,Z3,AB3,AD3,AF3,AH3,AJ3,AL3,AN3,AP3,AR3,AT3,AV3,AX3,AZ3,BB3,BD3,BF3,BH3),"?")</f>
        <v>170.05</v>
      </c>
      <c r="BT3" s="28">
        <f>IF(SUM(C3,E3,G3,I3,K3,M3,O3,Q3,S3,U3,W3,Y3,AA3,AC3,AE3,AG3,AI3,AK3,AM3,AO3,AQ3,AS3,AU3,AW3,AY3,BA3,BC3,BE3,BG3,BI3)&gt;0,AVERAGE(C3,E3,G3,I3,K3,M3,O3,Q3,S3,U3,W3,Y3,AA3,AC3,AE3,AG3,AI3,AK3,AM3,AO3,AQ3,AS3,AU3,AW3,AY3,BA3,BC3,BE3,BG3,BI3),"?")</f>
        <v>600.94689146733754</v>
      </c>
      <c r="BU3" s="22">
        <f>IF(COUNT(B3,D3,F3,H3,J3,L3,N3,P3,R3,T3,V3,X3,Z3,AB3,AD3,AF3,AH3,AJ3,AL3,AN3,AP3,AR3,AT3,AV3,AX3,AZ3,BB3,BD3,BF3,BH3)&gt;1,STDEV(B3,D3,F3,H3,J3,L3,N3,P3,R3,T3,V3,X3,Z3,AB3,AD3,AF3,AH3,AJ3,AL3,AN3,AP3,AR3,AT3,AV3,AX3,AZ3,BB3,BD3,BF3,BH3),"?")</f>
        <v>11.38441917710341</v>
      </c>
      <c r="BV3" s="29">
        <f>IF(COUNT(C3,E3,G3,I3,K3,M3,O3,Q3,S3,U3,W3,Y3,AA3,AC3,AE3,AG3,AI3,AK3,AM3,AO3,AQ3,AS3,AU3,AW3,AY3,BA3,BC3,BE3,BG3,BI3)&gt;1,STDEV(C3,E3,G3,I3,K3,M3,O3,Q3,S3,U3,W3,Y3,AA3,AC3,AE3,AG3,AI3,AK3,AM3,AO3,AQ3,AS3,AU3,AW3,AY3,BA3,BC3,BE3,BG3,BI3),"?")</f>
        <v>1.8152729378214025</v>
      </c>
    </row>
    <row r="4" spans="1:74" ht="16.5" customHeight="1" x14ac:dyDescent="0.2">
      <c r="A4" s="13" t="s">
        <v>25</v>
      </c>
      <c r="B4" s="14">
        <v>26.9</v>
      </c>
      <c r="C4" s="2" t="s">
        <v>3</v>
      </c>
      <c r="D4" s="14">
        <v>29.7</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4" si="16">COUNT(B4,D4,F4,H4,J4,L4,N4,P4,R4,T4,V4,X4,Z4,AB4,AD4,AF4,AH4,AJ4,AL4,AN4,AP4,AR4,AT4,AV4,AX4,AZ4,BB4,BD4,BF4,BH4)</f>
        <v>2</v>
      </c>
      <c r="BM4" s="31">
        <f t="shared" ref="BM4:BM34" si="17">IF(SUM(B4,D4,F4,H4,J4,L4,N4,P4,R4,T4,V4,X4,Z4,AB4,AD4,AF4,AH4,AJ4,AL4,AN4,AP4,AR4,AT4,AV4,AX4,AZ4,BB4,BD4,BF4,BH4)&gt;0,MIN(B4,D4,F4,H4,J4,L4,N4,P4,R4,T4,V4,X4,Z4,AB4,AD4,AF4,AH4,AJ4,AL4,AN4,AP4,AR4,AT4,AV4,AX4,AZ4,BB4,BD4,BF4,BH4),"")</f>
        <v>26.9</v>
      </c>
      <c r="BN4" s="32" t="str">
        <f t="shared" ref="BN4:BN34" si="18">IF(COUNT(BM4)&gt;0,"–","?")</f>
        <v>–</v>
      </c>
      <c r="BO4" s="33">
        <f t="shared" ref="BO4:BO34" si="19">IF(SUM(B4,D4,F4,H4,J4,L4,N4,P4,R4,T4,V4,X4,Z4,AB4,AD4,AF4,AH4,AJ4,AL4,AN4,AP4,AR4,AT4,AV4,AX4,AZ4,BB4,BD4,BF4,BH4)&gt;0,MAX(B4,D4,F4,H4,J4,L4,N4,P4,R4,T4,V4,X4,Z4,AB4,AD4,AF4,AH4,AJ4,AL4,AN4,AP4,AR4,AT4,AV4,AX4,AZ4,BB4,BD4,BF4,BH4),"")</f>
        <v>29.7</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T34" si="22">IF(SUM(B4,D4,F4,H4,J4,L4,N4,P4,R4,T4,V4,X4,Z4,AB4,AD4,AF4,AH4,AJ4,AL4,AN4,AP4,AR4,AT4,AV4,AX4,AZ4,BB4,BD4,BF4,BH4)&gt;0,AVERAGE(B4,D4,F4,H4,J4,L4,N4,P4,R4,T4,V4,X4,Z4,AB4,AD4,AF4,AH4,AJ4,AL4,AN4,AP4,AR4,AT4,AV4,AX4,AZ4,BB4,BD4,BF4,BH4),"?")</f>
        <v>28.299999999999997</v>
      </c>
      <c r="BT4" s="38" t="s">
        <v>3</v>
      </c>
      <c r="BU4" s="32">
        <f t="shared" ref="BU4:BV34" si="23">IF(COUNT(B4,D4,F4,H4,J4,L4,N4,P4,R4,T4,V4,X4,Z4,AB4,AD4,AF4,AH4,AJ4,AL4,AN4,AP4,AR4,AT4,AV4,AX4,AZ4,BB4,BD4,BF4,BH4)&gt;1,STDEV(B4,D4,F4,H4,J4,L4,N4,P4,R4,T4,V4,X4,Z4,AB4,AD4,AF4,AH4,AJ4,AL4,AN4,AP4,AR4,AT4,AV4,AX4,AZ4,BB4,BD4,BF4,BH4),"?")</f>
        <v>1.9798989873223336</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c r="C6" s="4" t="str">
        <f>IF(AND((B6&gt;0),(B$4&gt;0)),(B6/B$4*100),"")</f>
        <v/>
      </c>
      <c r="D6" s="18">
        <v>5.0999999999999996</v>
      </c>
      <c r="E6" s="4">
        <f>IF(AND((D6&gt;0),(D$4&gt;0)),(D6/D$4*100),"")</f>
        <v>17.171717171717169</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1</v>
      </c>
      <c r="BM6" s="31">
        <f t="shared" si="17"/>
        <v>5.0999999999999996</v>
      </c>
      <c r="BN6" s="32" t="str">
        <f t="shared" si="18"/>
        <v>–</v>
      </c>
      <c r="BO6" s="33">
        <f t="shared" si="19"/>
        <v>5.0999999999999996</v>
      </c>
      <c r="BP6" s="34">
        <f t="shared" si="20"/>
        <v>17.171717171717169</v>
      </c>
      <c r="BQ6" s="35" t="str">
        <f t="shared" ref="BQ6:BQ33" si="40">IF(COUNT(BP6)&gt;0,"–","?")</f>
        <v>–</v>
      </c>
      <c r="BR6" s="36">
        <f t="shared" si="21"/>
        <v>17.171717171717169</v>
      </c>
      <c r="BS6" s="37">
        <f t="shared" si="22"/>
        <v>5.0999999999999996</v>
      </c>
      <c r="BT6" s="38">
        <f t="shared" si="22"/>
        <v>17.171717171717169</v>
      </c>
      <c r="BU6" s="32" t="str">
        <f t="shared" si="23"/>
        <v>?</v>
      </c>
      <c r="BV6" s="39" t="str">
        <f t="shared" si="23"/>
        <v>?</v>
      </c>
    </row>
    <row r="7" spans="1:74" ht="16.5" customHeight="1" x14ac:dyDescent="0.2">
      <c r="A7" s="10" t="s">
        <v>20</v>
      </c>
      <c r="B7" s="19">
        <v>5.8</v>
      </c>
      <c r="C7" s="4">
        <f>IF(AND((B7&gt;0),(B$4&gt;0)),(B7/B$4*100),"")</f>
        <v>21.561338289962826</v>
      </c>
      <c r="D7" s="19">
        <v>4.9000000000000004</v>
      </c>
      <c r="E7" s="4">
        <f>IF(AND((D7&gt;0),(D$4&gt;0)),(D7/D$4*100),"")</f>
        <v>16.498316498316502</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2</v>
      </c>
      <c r="BM7" s="31">
        <f t="shared" si="17"/>
        <v>4.9000000000000004</v>
      </c>
      <c r="BN7" s="32" t="str">
        <f t="shared" si="18"/>
        <v>–</v>
      </c>
      <c r="BO7" s="33">
        <f t="shared" si="19"/>
        <v>5.8</v>
      </c>
      <c r="BP7" s="34">
        <f t="shared" si="20"/>
        <v>16.498316498316502</v>
      </c>
      <c r="BQ7" s="35" t="str">
        <f t="shared" si="40"/>
        <v>–</v>
      </c>
      <c r="BR7" s="36">
        <f t="shared" si="21"/>
        <v>21.561338289962826</v>
      </c>
      <c r="BS7" s="37">
        <f t="shared" si="22"/>
        <v>5.35</v>
      </c>
      <c r="BT7" s="38">
        <f t="shared" si="22"/>
        <v>19.029827394139666</v>
      </c>
      <c r="BU7" s="32">
        <f t="shared" si="23"/>
        <v>0.6363961030678924</v>
      </c>
      <c r="BV7" s="39">
        <f t="shared" si="23"/>
        <v>3.5800970421683722</v>
      </c>
    </row>
    <row r="8" spans="1:74" ht="16.5" customHeight="1" x14ac:dyDescent="0.2">
      <c r="A8" s="10" t="s">
        <v>21</v>
      </c>
      <c r="B8" s="19">
        <v>7.6</v>
      </c>
      <c r="C8" s="4">
        <f>IF(AND((B8&gt;0),(B$4&gt;0)),(B8/B$4*100),"")</f>
        <v>28.25278810408922</v>
      </c>
      <c r="D8" s="19">
        <v>7.2</v>
      </c>
      <c r="E8" s="4">
        <f>IF(AND((D8&gt;0),(D$4&gt;0)),(D8/D$4*100),"")</f>
        <v>24.242424242424242</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2</v>
      </c>
      <c r="BM8" s="31">
        <f t="shared" si="17"/>
        <v>7.2</v>
      </c>
      <c r="BN8" s="32" t="str">
        <f t="shared" si="18"/>
        <v>–</v>
      </c>
      <c r="BO8" s="33">
        <f t="shared" si="19"/>
        <v>7.6</v>
      </c>
      <c r="BP8" s="34">
        <f t="shared" si="20"/>
        <v>24.242424242424242</v>
      </c>
      <c r="BQ8" s="35" t="str">
        <f t="shared" si="40"/>
        <v>–</v>
      </c>
      <c r="BR8" s="36">
        <f t="shared" si="21"/>
        <v>28.25278810408922</v>
      </c>
      <c r="BS8" s="37">
        <f t="shared" si="22"/>
        <v>7.4</v>
      </c>
      <c r="BT8" s="38">
        <f t="shared" si="22"/>
        <v>26.247606173256731</v>
      </c>
      <c r="BU8" s="32">
        <f t="shared" si="23"/>
        <v>0.28284271247461862</v>
      </c>
      <c r="BV8" s="39">
        <f t="shared" si="23"/>
        <v>2.8357554816087749</v>
      </c>
    </row>
    <row r="9" spans="1:74" ht="16.5" customHeight="1" x14ac:dyDescent="0.2">
      <c r="A9" s="10" t="s">
        <v>23</v>
      </c>
      <c r="B9" s="19">
        <v>4.3</v>
      </c>
      <c r="C9" s="4">
        <f>IF(AND((B9&gt;0),(B$4&gt;0)),(B9/B$4*100),"")</f>
        <v>15.985130111524166</v>
      </c>
      <c r="D9" s="19">
        <v>4</v>
      </c>
      <c r="E9" s="4">
        <f>IF(AND((D9&gt;0),(D$4&gt;0)),(D9/D$4*100),"")</f>
        <v>13.468013468013467</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2</v>
      </c>
      <c r="BM9" s="31">
        <f t="shared" si="17"/>
        <v>4</v>
      </c>
      <c r="BN9" s="32" t="str">
        <f t="shared" si="18"/>
        <v>–</v>
      </c>
      <c r="BO9" s="33">
        <f t="shared" si="19"/>
        <v>4.3</v>
      </c>
      <c r="BP9" s="34">
        <f t="shared" si="20"/>
        <v>13.468013468013467</v>
      </c>
      <c r="BQ9" s="35" t="str">
        <f t="shared" si="40"/>
        <v>–</v>
      </c>
      <c r="BR9" s="36">
        <f t="shared" si="21"/>
        <v>15.985130111524166</v>
      </c>
      <c r="BS9" s="37">
        <f t="shared" si="22"/>
        <v>4.1500000000000004</v>
      </c>
      <c r="BT9" s="38">
        <f t="shared" si="22"/>
        <v>14.726571789768816</v>
      </c>
      <c r="BU9" s="32">
        <f t="shared" si="23"/>
        <v>0.21213203435596412</v>
      </c>
      <c r="BV9" s="39">
        <f t="shared" si="23"/>
        <v>1.7798702476639365</v>
      </c>
    </row>
    <row r="10" spans="1:74" ht="16.5" customHeight="1" x14ac:dyDescent="0.2">
      <c r="A10" s="10" t="s">
        <v>22</v>
      </c>
      <c r="B10" s="19">
        <v>24</v>
      </c>
      <c r="C10" s="4">
        <f>IF(AND((B10&gt;0),(B$4&gt;0)),(B10/B$4*100),"")</f>
        <v>89.219330855018598</v>
      </c>
      <c r="D10" s="19">
        <v>22.3</v>
      </c>
      <c r="E10" s="4">
        <f>IF(AND((D10&gt;0),(D$4&gt;0)),(D10/D$4*100),"")</f>
        <v>75.084175084175087</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2</v>
      </c>
      <c r="BM10" s="31">
        <f t="shared" si="17"/>
        <v>22.3</v>
      </c>
      <c r="BN10" s="32" t="str">
        <f t="shared" si="18"/>
        <v>–</v>
      </c>
      <c r="BO10" s="33">
        <f t="shared" si="19"/>
        <v>24</v>
      </c>
      <c r="BP10" s="34">
        <f t="shared" si="20"/>
        <v>75.084175084175087</v>
      </c>
      <c r="BQ10" s="35" t="str">
        <f t="shared" si="40"/>
        <v>–</v>
      </c>
      <c r="BR10" s="36">
        <f t="shared" si="21"/>
        <v>89.219330855018598</v>
      </c>
      <c r="BS10" s="37">
        <f t="shared" si="22"/>
        <v>23.15</v>
      </c>
      <c r="BT10" s="38">
        <f t="shared" si="22"/>
        <v>82.151752969596842</v>
      </c>
      <c r="BU10" s="32">
        <f t="shared" si="23"/>
        <v>1.2020815280171302</v>
      </c>
      <c r="BV10" s="39">
        <f t="shared" si="23"/>
        <v>9.9950644986916064</v>
      </c>
    </row>
    <row r="11" spans="1:74" ht="16.5" customHeight="1" x14ac:dyDescent="0.2">
      <c r="A11" s="10" t="s">
        <v>32</v>
      </c>
      <c r="B11" s="68">
        <f>IF(AND((B10&gt;0),(B3&gt;0)),(B10/B3),"")</f>
        <v>0.14814814814814814</v>
      </c>
      <c r="C11" s="4" t="s">
        <v>3</v>
      </c>
      <c r="D11" s="68">
        <f>IF(AND((D10&gt;0),(D3&gt;0)),(D10/D3),"")</f>
        <v>0.12521055586749019</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32</v>
      </c>
      <c r="BL11" s="30">
        <f t="shared" si="16"/>
        <v>2</v>
      </c>
      <c r="BM11" s="40">
        <f t="shared" si="17"/>
        <v>0.12521055586749019</v>
      </c>
      <c r="BN11" s="22" t="str">
        <f t="shared" si="18"/>
        <v>–</v>
      </c>
      <c r="BO11" s="41">
        <f t="shared" si="19"/>
        <v>0.14814814814814814</v>
      </c>
      <c r="BP11" s="24" t="str">
        <f t="shared" si="20"/>
        <v/>
      </c>
      <c r="BQ11" s="6" t="s">
        <v>3</v>
      </c>
      <c r="BR11" s="26" t="str">
        <f t="shared" si="21"/>
        <v/>
      </c>
      <c r="BS11" s="42">
        <f t="shared" si="22"/>
        <v>0.13667935200781917</v>
      </c>
      <c r="BT11" s="28" t="s">
        <v>3</v>
      </c>
      <c r="BU11" s="43">
        <f t="shared" si="23"/>
        <v>1.6219327045745441E-2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59</v>
      </c>
      <c r="B13" s="19"/>
      <c r="C13" s="4" t="str">
        <f t="shared" ref="C13:C17" si="57">IF(AND((B13&gt;0),(B$4&gt;0)),(B13/B$4*100),"")</f>
        <v/>
      </c>
      <c r="D13" s="19">
        <v>45</v>
      </c>
      <c r="E13" s="4">
        <f t="shared" ref="E13:E17" si="58">IF(AND((D13&gt;0),(D$4&gt;0)),(D13/D$4*100),"")</f>
        <v>151.5151515151515</v>
      </c>
      <c r="F13" s="19"/>
      <c r="G13" s="4" t="str">
        <f t="shared" ref="G13:G17" si="59">IF(AND((F13&gt;0),(F$4&gt;0)),(F13/F$4*100),"")</f>
        <v/>
      </c>
      <c r="H13" s="19"/>
      <c r="I13" s="4" t="str">
        <f t="shared" ref="I13:I17" si="60">IF(AND((H13&gt;0),(H$4&gt;0)),(H13/H$4*100),"")</f>
        <v/>
      </c>
      <c r="J13" s="19"/>
      <c r="K13" s="4" t="str">
        <f t="shared" ref="K13:K17" si="61">IF(AND((J13&gt;0),(J$4&gt;0)),(J13/J$4*100),"")</f>
        <v/>
      </c>
      <c r="L13" s="19"/>
      <c r="M13" s="4" t="str">
        <f t="shared" ref="M13:M17" si="62">IF(AND((L13&gt;0),(L$4&gt;0)),(L13/L$4*100),"")</f>
        <v/>
      </c>
      <c r="N13" s="19"/>
      <c r="O13" s="4" t="str">
        <f t="shared" ref="O13:O17" si="63">IF(AND((N13&gt;0),(N$4&gt;0)),(N13/N$4*100),"")</f>
        <v/>
      </c>
      <c r="P13" s="19"/>
      <c r="Q13" s="4" t="str">
        <f t="shared" ref="Q13:Q17" si="64">IF(AND((P13&gt;0),(P$4&gt;0)),(P13/P$4*100),"")</f>
        <v/>
      </c>
      <c r="R13" s="19"/>
      <c r="S13" s="4" t="str">
        <f t="shared" ref="S13:S17" si="65">IF(AND((R13&gt;0),(R$4&gt;0)),(R13/R$4*100),"")</f>
        <v/>
      </c>
      <c r="T13" s="19"/>
      <c r="U13" s="4" t="str">
        <f t="shared" ref="U13:U17" si="66">IF(AND((T13&gt;0),(T$4&gt;0)),(T13/T$4*100),"")</f>
        <v/>
      </c>
      <c r="V13" s="19"/>
      <c r="W13" s="4" t="str">
        <f t="shared" ref="W13:W17" si="67">IF(AND((V13&gt;0),(V$4&gt;0)),(V13/V$4*100),"")</f>
        <v/>
      </c>
      <c r="X13" s="19"/>
      <c r="Y13" s="4" t="str">
        <f t="shared" ref="Y13:Y17" si="68">IF(AND((X13&gt;0),(X$4&gt;0)),(X13/X$4*100),"")</f>
        <v/>
      </c>
      <c r="Z13" s="19"/>
      <c r="AA13" s="4" t="str">
        <f t="shared" ref="AA13:AA17" si="69">IF(AND((Z13&gt;0),(Z$4&gt;0)),(Z13/Z$4*100),"")</f>
        <v/>
      </c>
      <c r="AB13" s="19"/>
      <c r="AC13" s="4" t="str">
        <f t="shared" ref="AC13:AC17" si="70">IF(AND((AB13&gt;0),(AB$4&gt;0)),(AB13/AB$4*100),"")</f>
        <v/>
      </c>
      <c r="AD13" s="19"/>
      <c r="AE13" s="4" t="str">
        <f t="shared" ref="AE13:AE17" si="71">IF(AND((AD13&gt;0),(AD$4&gt;0)),(AD13/AD$4*100),"")</f>
        <v/>
      </c>
      <c r="AF13" s="19"/>
      <c r="AG13" s="4" t="str">
        <f t="shared" ref="AG13:AG17" si="72">IF(AND((AF13&gt;0),(AF$4&gt;0)),(AF13/AF$4*100),"")</f>
        <v/>
      </c>
      <c r="AH13" s="19"/>
      <c r="AI13" s="4" t="str">
        <f t="shared" ref="AI13:AI17" si="73">IF(AND((AH13&gt;0),(AH$4&gt;0)),(AH13/AH$4*100),"")</f>
        <v/>
      </c>
      <c r="AJ13" s="19"/>
      <c r="AK13" s="4" t="str">
        <f t="shared" ref="AK13:AK17" si="74">IF(AND((AJ13&gt;0),(AJ$4&gt;0)),(AJ13/AJ$4*100),"")</f>
        <v/>
      </c>
      <c r="AL13" s="19"/>
      <c r="AM13" s="4" t="str">
        <f t="shared" ref="AM13:AM17" si="75">IF(AND((AL13&gt;0),(AL$4&gt;0)),(AL13/AL$4*100),"")</f>
        <v/>
      </c>
      <c r="AN13" s="19"/>
      <c r="AO13" s="4" t="str">
        <f t="shared" ref="AO13:AO17" si="76">IF(AND((AN13&gt;0),(AN$4&gt;0)),(AN13/AN$4*100),"")</f>
        <v/>
      </c>
      <c r="AP13" s="19"/>
      <c r="AQ13" s="4" t="str">
        <f t="shared" ref="AQ13:AQ17" si="77">IF(AND((AP13&gt;0),(AP$4&gt;0)),(AP13/AP$4*100),"")</f>
        <v/>
      </c>
      <c r="AR13" s="19"/>
      <c r="AS13" s="4" t="str">
        <f t="shared" ref="AS13:AS17" si="78">IF(AND((AR13&gt;0),(AR$4&gt;0)),(AR13/AR$4*100),"")</f>
        <v/>
      </c>
      <c r="AT13" s="19"/>
      <c r="AU13" s="4" t="str">
        <f t="shared" ref="AU13:AU17" si="79">IF(AND((AT13&gt;0),(AT$4&gt;0)),(AT13/AT$4*100),"")</f>
        <v/>
      </c>
      <c r="AV13" s="19"/>
      <c r="AW13" s="4" t="str">
        <f t="shared" ref="AW13:AW17" si="80">IF(AND((AV13&gt;0),(AV$4&gt;0)),(AV13/AV$4*100),"")</f>
        <v/>
      </c>
      <c r="AX13" s="19"/>
      <c r="AY13" s="4" t="str">
        <f t="shared" ref="AY13:AY17" si="81">IF(AND((AX13&gt;0),(AX$4&gt;0)),(AX13/AX$4*100),"")</f>
        <v/>
      </c>
      <c r="AZ13" s="19"/>
      <c r="BA13" s="4" t="str">
        <f t="shared" ref="BA13:BA17" si="82">IF(AND((AZ13&gt;0),(AZ$4&gt;0)),(AZ13/AZ$4*100),"")</f>
        <v/>
      </c>
      <c r="BB13" s="19"/>
      <c r="BC13" s="4" t="str">
        <f t="shared" ref="BC13:BC17" si="83">IF(AND((BB13&gt;0),(BB$4&gt;0)),(BB13/BB$4*100),"")</f>
        <v/>
      </c>
      <c r="BD13" s="19"/>
      <c r="BE13" s="4" t="str">
        <f t="shared" ref="BE13:BE17" si="84">IF(AND((BD13&gt;0),(BD$4&gt;0)),(BD13/BD$4*100),"")</f>
        <v/>
      </c>
      <c r="BF13" s="19"/>
      <c r="BG13" s="4" t="str">
        <f t="shared" ref="BG13:BG17" si="85">IF(AND((BF13&gt;0),(BF$4&gt;0)),(BF13/BF$4*100),"")</f>
        <v/>
      </c>
      <c r="BH13" s="19"/>
      <c r="BI13" s="4" t="str">
        <f t="shared" ref="BI13:BI17" si="86">IF(AND((BH13&gt;0),(BH$4&gt;0)),(BH13/BH$4*100),"")</f>
        <v/>
      </c>
      <c r="BK13" s="57" t="s">
        <v>29</v>
      </c>
      <c r="BL13" s="30">
        <f t="shared" si="16"/>
        <v>1</v>
      </c>
      <c r="BM13" s="31">
        <f t="shared" si="17"/>
        <v>45</v>
      </c>
      <c r="BN13" s="32" t="str">
        <f t="shared" si="18"/>
        <v>–</v>
      </c>
      <c r="BO13" s="33">
        <f t="shared" si="19"/>
        <v>45</v>
      </c>
      <c r="BP13" s="34">
        <f t="shared" si="20"/>
        <v>151.5151515151515</v>
      </c>
      <c r="BQ13" s="35" t="str">
        <f t="shared" si="40"/>
        <v>–</v>
      </c>
      <c r="BR13" s="36">
        <f t="shared" si="21"/>
        <v>151.5151515151515</v>
      </c>
      <c r="BS13" s="37">
        <f t="shared" si="22"/>
        <v>45</v>
      </c>
      <c r="BT13" s="38">
        <f t="shared" si="22"/>
        <v>151.5151515151515</v>
      </c>
      <c r="BU13" s="32" t="str">
        <f t="shared" si="23"/>
        <v>?</v>
      </c>
      <c r="BV13" s="39" t="str">
        <f t="shared" si="23"/>
        <v>?</v>
      </c>
    </row>
    <row r="14" spans="1:74" ht="16.5" customHeight="1" x14ac:dyDescent="0.2">
      <c r="A14" s="10" t="s">
        <v>61</v>
      </c>
      <c r="B14" s="19">
        <v>22.8</v>
      </c>
      <c r="C14" s="4">
        <f t="shared" si="57"/>
        <v>84.758364312267659</v>
      </c>
      <c r="D14" s="19">
        <v>34</v>
      </c>
      <c r="E14" s="4">
        <f t="shared" si="58"/>
        <v>114.47811447811449</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2</v>
      </c>
      <c r="BM14" s="31">
        <f t="shared" si="17"/>
        <v>22.8</v>
      </c>
      <c r="BN14" s="32" t="str">
        <f t="shared" si="18"/>
        <v>–</v>
      </c>
      <c r="BO14" s="33">
        <f t="shared" si="19"/>
        <v>34</v>
      </c>
      <c r="BP14" s="34">
        <f t="shared" si="20"/>
        <v>84.758364312267659</v>
      </c>
      <c r="BQ14" s="35" t="str">
        <f t="shared" si="40"/>
        <v>–</v>
      </c>
      <c r="BR14" s="36">
        <f t="shared" si="21"/>
        <v>114.47811447811449</v>
      </c>
      <c r="BS14" s="37">
        <f t="shared" si="22"/>
        <v>28.4</v>
      </c>
      <c r="BT14" s="38">
        <f t="shared" si="22"/>
        <v>99.618239395191068</v>
      </c>
      <c r="BU14" s="32">
        <f t="shared" si="23"/>
        <v>7.9195959492893486</v>
      </c>
      <c r="BV14" s="39">
        <f t="shared" si="23"/>
        <v>21.015036877440409</v>
      </c>
    </row>
    <row r="15" spans="1:74" ht="16.5" customHeight="1" x14ac:dyDescent="0.2">
      <c r="A15" s="10" t="s">
        <v>60</v>
      </c>
      <c r="B15" s="19"/>
      <c r="C15" s="4" t="str">
        <f t="shared" si="57"/>
        <v/>
      </c>
      <c r="D15" s="19">
        <v>47.1</v>
      </c>
      <c r="E15" s="4">
        <f t="shared" si="58"/>
        <v>158.58585858585857</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1</v>
      </c>
      <c r="BM15" s="31">
        <f t="shared" si="17"/>
        <v>47.1</v>
      </c>
      <c r="BN15" s="32" t="str">
        <f t="shared" si="18"/>
        <v>–</v>
      </c>
      <c r="BO15" s="33">
        <f t="shared" si="19"/>
        <v>47.1</v>
      </c>
      <c r="BP15" s="34">
        <f t="shared" si="20"/>
        <v>158.58585858585857</v>
      </c>
      <c r="BQ15" s="35" t="str">
        <f t="shared" si="40"/>
        <v>–</v>
      </c>
      <c r="BR15" s="36">
        <f t="shared" si="21"/>
        <v>158.58585858585857</v>
      </c>
      <c r="BS15" s="37">
        <f t="shared" si="22"/>
        <v>47.1</v>
      </c>
      <c r="BT15" s="38">
        <f t="shared" si="22"/>
        <v>158.58585858585857</v>
      </c>
      <c r="BU15" s="32" t="str">
        <f t="shared" si="23"/>
        <v>?</v>
      </c>
      <c r="BV15" s="39" t="str">
        <f t="shared" si="23"/>
        <v>?</v>
      </c>
    </row>
    <row r="16" spans="1:74" ht="16.5" customHeight="1" x14ac:dyDescent="0.2">
      <c r="A16" s="10" t="s">
        <v>5</v>
      </c>
      <c r="B16" s="19"/>
      <c r="C16" s="4" t="str">
        <f t="shared" si="57"/>
        <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5</v>
      </c>
      <c r="BL16" s="30"/>
      <c r="BM16" s="31" t="str">
        <f t="shared" si="17"/>
        <v/>
      </c>
      <c r="BN16" s="32" t="str">
        <f t="shared" si="18"/>
        <v>?</v>
      </c>
      <c r="BO16" s="33" t="str">
        <f t="shared" si="19"/>
        <v/>
      </c>
      <c r="BP16" s="34" t="str">
        <f t="shared" si="20"/>
        <v/>
      </c>
      <c r="BQ16" s="35" t="str">
        <f t="shared" si="40"/>
        <v>?</v>
      </c>
      <c r="BR16" s="36" t="str">
        <f t="shared" si="21"/>
        <v/>
      </c>
      <c r="BS16" s="37" t="str">
        <f t="shared" si="22"/>
        <v>?</v>
      </c>
      <c r="BT16" s="38" t="str">
        <f t="shared" si="22"/>
        <v>?</v>
      </c>
      <c r="BU16" s="32" t="str">
        <f t="shared" si="23"/>
        <v>?</v>
      </c>
      <c r="BV16" s="39" t="str">
        <f t="shared" si="23"/>
        <v>?</v>
      </c>
    </row>
    <row r="17" spans="1:74" ht="16.5" customHeight="1" x14ac:dyDescent="0.2">
      <c r="A17" s="10" t="s">
        <v>6</v>
      </c>
      <c r="B17" s="19">
        <v>3</v>
      </c>
      <c r="C17" s="4">
        <f t="shared" si="57"/>
        <v>11.152416356877325</v>
      </c>
      <c r="D17" s="19">
        <v>2.7</v>
      </c>
      <c r="E17" s="4">
        <f t="shared" si="58"/>
        <v>9.0909090909090917</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6</v>
      </c>
      <c r="BL17" s="30">
        <f t="shared" si="16"/>
        <v>2</v>
      </c>
      <c r="BM17" s="31">
        <f t="shared" si="17"/>
        <v>2.7</v>
      </c>
      <c r="BN17" s="32" t="str">
        <f t="shared" si="18"/>
        <v>–</v>
      </c>
      <c r="BO17" s="33">
        <f t="shared" si="19"/>
        <v>3</v>
      </c>
      <c r="BP17" s="34">
        <f t="shared" si="20"/>
        <v>9.0909090909090917</v>
      </c>
      <c r="BQ17" s="35" t="str">
        <f t="shared" si="40"/>
        <v>–</v>
      </c>
      <c r="BR17" s="36">
        <f t="shared" si="21"/>
        <v>11.152416356877325</v>
      </c>
      <c r="BS17" s="37">
        <f t="shared" si="22"/>
        <v>2.85</v>
      </c>
      <c r="BT17" s="38">
        <f t="shared" si="22"/>
        <v>10.121662723893209</v>
      </c>
      <c r="BU17" s="32">
        <f t="shared" si="23"/>
        <v>0.21213203435596414</v>
      </c>
      <c r="BV17" s="39">
        <f t="shared" si="23"/>
        <v>1.4577057672314775</v>
      </c>
    </row>
    <row r="18" spans="1:74" ht="16.5" customHeight="1" x14ac:dyDescent="0.2">
      <c r="A18" s="10" t="s">
        <v>7</v>
      </c>
      <c r="B18" s="19">
        <v>12</v>
      </c>
      <c r="C18" s="4" t="s">
        <v>3</v>
      </c>
      <c r="D18" s="19">
        <v>9</v>
      </c>
      <c r="E18" s="4" t="s">
        <v>3</v>
      </c>
      <c r="F18" s="19"/>
      <c r="G18" s="4" t="s">
        <v>3</v>
      </c>
      <c r="H18" s="19"/>
      <c r="I18" s="4" t="s">
        <v>3</v>
      </c>
      <c r="J18" s="19"/>
      <c r="K18" s="4" t="s">
        <v>3</v>
      </c>
      <c r="L18" s="19"/>
      <c r="M18" s="4" t="s">
        <v>3</v>
      </c>
      <c r="N18" s="19"/>
      <c r="O18" s="4" t="s">
        <v>3</v>
      </c>
      <c r="P18" s="19"/>
      <c r="Q18" s="4" t="s">
        <v>3</v>
      </c>
      <c r="R18" s="19"/>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2</v>
      </c>
      <c r="BM18" s="21">
        <f t="shared" si="17"/>
        <v>9</v>
      </c>
      <c r="BN18" s="22" t="str">
        <f t="shared" si="18"/>
        <v>–</v>
      </c>
      <c r="BO18" s="23">
        <f t="shared" si="19"/>
        <v>12</v>
      </c>
      <c r="BP18" s="24" t="str">
        <f t="shared" si="20"/>
        <v/>
      </c>
      <c r="BQ18" s="6" t="s">
        <v>3</v>
      </c>
      <c r="BR18" s="26" t="str">
        <f t="shared" si="21"/>
        <v/>
      </c>
      <c r="BS18" s="37">
        <f t="shared" si="22"/>
        <v>10.5</v>
      </c>
      <c r="BT18" s="28" t="s">
        <v>3</v>
      </c>
      <c r="BU18" s="32">
        <f t="shared" si="23"/>
        <v>2.1213203435596424</v>
      </c>
      <c r="BV18" s="29" t="s">
        <v>3</v>
      </c>
    </row>
    <row r="19" spans="1:74" ht="16.5" customHeight="1" x14ac:dyDescent="0.2">
      <c r="A19" s="15" t="s">
        <v>70</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14</v>
      </c>
      <c r="BL19" s="30"/>
      <c r="BM19" s="31"/>
      <c r="BN19" s="32"/>
      <c r="BO19" s="33"/>
      <c r="BP19" s="34"/>
      <c r="BQ19" s="35"/>
      <c r="BR19" s="36"/>
      <c r="BS19" s="37"/>
      <c r="BT19" s="38"/>
      <c r="BU19" s="32"/>
      <c r="BV19" s="39"/>
    </row>
    <row r="20" spans="1:74" ht="16.5" customHeight="1" x14ac:dyDescent="0.2">
      <c r="A20" s="10" t="s">
        <v>26</v>
      </c>
      <c r="B20" s="19">
        <v>9.9</v>
      </c>
      <c r="C20" s="4">
        <f>IF(AND((B20&gt;0),(B$4&gt;0)),(B20/B$4*100),"")</f>
        <v>36.802973977695167</v>
      </c>
      <c r="D20" s="19">
        <v>9</v>
      </c>
      <c r="E20" s="4">
        <f>IF(AND((D20&gt;0),(D$4&gt;0)),(D20/D$4*100),"")</f>
        <v>30.303030303030305</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AE21" si="87">IF(AND((AD20&gt;0),(AD$4&gt;0)),(AD20/AD$4*100),"")</f>
        <v/>
      </c>
      <c r="AF20" s="19"/>
      <c r="AG20" s="4" t="str">
        <f t="shared" ref="AG20:AG21" si="88">IF(AND((AF20&gt;0),(AF$4&gt;0)),(AF20/AF$4*100),"")</f>
        <v/>
      </c>
      <c r="AH20" s="19"/>
      <c r="AI20" s="4" t="str">
        <f t="shared" ref="AI20:AI21" si="89">IF(AND((AH20&gt;0),(AH$4&gt;0)),(AH20/AH$4*100),"")</f>
        <v/>
      </c>
      <c r="AJ20" s="19"/>
      <c r="AK20" s="4" t="str">
        <f t="shared" ref="AK20:AK21" si="90">IF(AND((AJ20&gt;0),(AJ$4&gt;0)),(AJ20/AJ$4*100),"")</f>
        <v/>
      </c>
      <c r="AL20" s="19"/>
      <c r="AM20" s="4" t="str">
        <f t="shared" ref="AM20:AM21" si="91">IF(AND((AL20&gt;0),(AL$4&gt;0)),(AL20/AL$4*100),"")</f>
        <v/>
      </c>
      <c r="AN20" s="19"/>
      <c r="AO20" s="4" t="str">
        <f t="shared" ref="AO20:AO21" si="92">IF(AND((AN20&gt;0),(AN$4&gt;0)),(AN20/AN$4*100),"")</f>
        <v/>
      </c>
      <c r="AP20" s="19"/>
      <c r="AQ20" s="4" t="str">
        <f t="shared" ref="AQ20:AQ21" si="93">IF(AND((AP20&gt;0),(AP$4&gt;0)),(AP20/AP$4*100),"")</f>
        <v/>
      </c>
      <c r="AR20" s="19"/>
      <c r="AS20" s="4" t="str">
        <f t="shared" ref="AS20:AS21" si="94">IF(AND((AR20&gt;0),(AR$4&gt;0)),(AR20/AR$4*100),"")</f>
        <v/>
      </c>
      <c r="AT20" s="19"/>
      <c r="AU20" s="4" t="str">
        <f t="shared" ref="AU20:AU21" si="95">IF(AND((AT20&gt;0),(AT$4&gt;0)),(AT20/AT$4*100),"")</f>
        <v/>
      </c>
      <c r="AV20" s="19"/>
      <c r="AW20" s="4" t="str">
        <f t="shared" ref="AW20:AW21" si="96">IF(AND((AV20&gt;0),(AV$4&gt;0)),(AV20/AV$4*100),"")</f>
        <v/>
      </c>
      <c r="AX20" s="19"/>
      <c r="AY20" s="4" t="str">
        <f t="shared" ref="AY20:AY21" si="97">IF(AND((AX20&gt;0),(AX$4&gt;0)),(AX20/AX$4*100),"")</f>
        <v/>
      </c>
      <c r="AZ20" s="19"/>
      <c r="BA20" s="4" t="str">
        <f t="shared" ref="BA20:BA21" si="98">IF(AND((AZ20&gt;0),(AZ$4&gt;0)),(AZ20/AZ$4*100),"")</f>
        <v/>
      </c>
      <c r="BB20" s="19"/>
      <c r="BC20" s="4" t="str">
        <f t="shared" ref="BC20:BC21" si="99">IF(AND((BB20&gt;0),(BB$4&gt;0)),(BB20/BB$4*100),"")</f>
        <v/>
      </c>
      <c r="BD20" s="19"/>
      <c r="BE20" s="4" t="str">
        <f t="shared" ref="BE20:BE21" si="100">IF(AND((BD20&gt;0),(BD$4&gt;0)),(BD20/BD$4*100),"")</f>
        <v/>
      </c>
      <c r="BF20" s="19"/>
      <c r="BG20" s="4" t="str">
        <f t="shared" ref="BG20:BG21" si="101">IF(AND((BF20&gt;0),(BF$4&gt;0)),(BF20/BF$4*100),"")</f>
        <v/>
      </c>
      <c r="BH20" s="19"/>
      <c r="BI20" s="4" t="str">
        <f t="shared" ref="BI20:BI21" si="102">IF(AND((BH20&gt;0),(BH$4&gt;0)),(BH20/BH$4*100),"")</f>
        <v/>
      </c>
      <c r="BK20" s="57" t="s">
        <v>26</v>
      </c>
      <c r="BL20" s="30">
        <f t="shared" si="16"/>
        <v>2</v>
      </c>
      <c r="BM20" s="31">
        <f t="shared" si="17"/>
        <v>9</v>
      </c>
      <c r="BN20" s="32" t="str">
        <f t="shared" si="18"/>
        <v>–</v>
      </c>
      <c r="BO20" s="33">
        <f t="shared" si="19"/>
        <v>9.9</v>
      </c>
      <c r="BP20" s="34">
        <f t="shared" si="20"/>
        <v>30.303030303030305</v>
      </c>
      <c r="BQ20" s="35" t="str">
        <f t="shared" si="40"/>
        <v>–</v>
      </c>
      <c r="BR20" s="36">
        <f t="shared" si="21"/>
        <v>36.802973977695167</v>
      </c>
      <c r="BS20" s="37">
        <f t="shared" si="22"/>
        <v>9.4499999999999993</v>
      </c>
      <c r="BT20" s="38">
        <f t="shared" si="22"/>
        <v>33.553002140362736</v>
      </c>
      <c r="BU20" s="32">
        <f t="shared" si="23"/>
        <v>0.63639610306789296</v>
      </c>
      <c r="BV20" s="39">
        <f t="shared" si="23"/>
        <v>4.5961542496861307</v>
      </c>
    </row>
    <row r="21" spans="1:74" ht="16.5" customHeight="1" x14ac:dyDescent="0.2">
      <c r="A21" s="10" t="s">
        <v>27</v>
      </c>
      <c r="B21" s="19">
        <v>2.1</v>
      </c>
      <c r="C21" s="4">
        <f>IF(AND((B21&gt;0),(B$4&gt;0)),(B21/B$4*100),"")</f>
        <v>7.8066914498141262</v>
      </c>
      <c r="D21" s="19">
        <v>2.2000000000000002</v>
      </c>
      <c r="E21" s="4">
        <f>IF(AND((D21&gt;0),(D$4&gt;0)),(D21/D$4*100),"")</f>
        <v>7.4074074074074083</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si="87"/>
        <v/>
      </c>
      <c r="AF21" s="19"/>
      <c r="AG21" s="4" t="str">
        <f t="shared" si="88"/>
        <v/>
      </c>
      <c r="AH21" s="19"/>
      <c r="AI21" s="4" t="str">
        <f t="shared" si="89"/>
        <v/>
      </c>
      <c r="AJ21" s="19"/>
      <c r="AK21" s="4" t="str">
        <f t="shared" si="90"/>
        <v/>
      </c>
      <c r="AL21" s="19"/>
      <c r="AM21" s="4" t="str">
        <f t="shared" si="91"/>
        <v/>
      </c>
      <c r="AN21" s="19"/>
      <c r="AO21" s="4" t="str">
        <f t="shared" si="92"/>
        <v/>
      </c>
      <c r="AP21" s="19"/>
      <c r="AQ21" s="4" t="str">
        <f t="shared" si="93"/>
        <v/>
      </c>
      <c r="AR21" s="19"/>
      <c r="AS21" s="4" t="str">
        <f t="shared" si="94"/>
        <v/>
      </c>
      <c r="AT21" s="19"/>
      <c r="AU21" s="4" t="str">
        <f t="shared" si="95"/>
        <v/>
      </c>
      <c r="AV21" s="19"/>
      <c r="AW21" s="4" t="str">
        <f t="shared" si="96"/>
        <v/>
      </c>
      <c r="AX21" s="19"/>
      <c r="AY21" s="4" t="str">
        <f t="shared" si="97"/>
        <v/>
      </c>
      <c r="AZ21" s="19"/>
      <c r="BA21" s="4" t="str">
        <f t="shared" si="98"/>
        <v/>
      </c>
      <c r="BB21" s="19"/>
      <c r="BC21" s="4" t="str">
        <f t="shared" si="99"/>
        <v/>
      </c>
      <c r="BD21" s="19"/>
      <c r="BE21" s="4" t="str">
        <f t="shared" si="100"/>
        <v/>
      </c>
      <c r="BF21" s="19"/>
      <c r="BG21" s="4" t="str">
        <f t="shared" si="101"/>
        <v/>
      </c>
      <c r="BH21" s="19"/>
      <c r="BI21" s="4" t="str">
        <f t="shared" si="102"/>
        <v/>
      </c>
      <c r="BK21" s="57" t="s">
        <v>27</v>
      </c>
      <c r="BL21" s="30">
        <f t="shared" si="16"/>
        <v>2</v>
      </c>
      <c r="BM21" s="31">
        <f t="shared" si="17"/>
        <v>2.1</v>
      </c>
      <c r="BN21" s="32" t="str">
        <f t="shared" si="18"/>
        <v>–</v>
      </c>
      <c r="BO21" s="33">
        <f t="shared" si="19"/>
        <v>2.2000000000000002</v>
      </c>
      <c r="BP21" s="34">
        <f t="shared" si="20"/>
        <v>7.4074074074074083</v>
      </c>
      <c r="BQ21" s="35" t="str">
        <f t="shared" si="40"/>
        <v>–</v>
      </c>
      <c r="BR21" s="36">
        <f t="shared" si="21"/>
        <v>7.8066914498141262</v>
      </c>
      <c r="BS21" s="37">
        <f t="shared" si="22"/>
        <v>2.1500000000000004</v>
      </c>
      <c r="BT21" s="38">
        <f t="shared" si="22"/>
        <v>7.6070494286107673</v>
      </c>
      <c r="BU21" s="32">
        <f t="shared" si="23"/>
        <v>7.0710678118654821E-2</v>
      </c>
      <c r="BV21" s="39">
        <f t="shared" si="23"/>
        <v>0.28233645400536722</v>
      </c>
    </row>
    <row r="22" spans="1:74" ht="16.5" customHeight="1" x14ac:dyDescent="0.2">
      <c r="A22" s="10" t="s">
        <v>74</v>
      </c>
      <c r="B22" s="68">
        <f>IF(AND((B21&gt;0),(B20&gt;0)),(B21/B20),"")</f>
        <v>0.21212121212121213</v>
      </c>
      <c r="C22" s="4" t="s">
        <v>3</v>
      </c>
      <c r="D22" s="68">
        <f>IF(AND((D21&gt;0),(D20&gt;0)),(D21/D20),"")</f>
        <v>0.24444444444444446</v>
      </c>
      <c r="E22" s="4" t="s">
        <v>3</v>
      </c>
      <c r="F22" s="68" t="str">
        <f>IF(AND((F21&gt;0),(F20&gt;0)),(F21/F20),"")</f>
        <v/>
      </c>
      <c r="G22" s="4" t="s">
        <v>3</v>
      </c>
      <c r="H22" s="68" t="str">
        <f>IF(AND((H21&gt;0),(H20&gt;0)),(H21/H20),"")</f>
        <v/>
      </c>
      <c r="I22" s="4" t="s">
        <v>3</v>
      </c>
      <c r="J22" s="68" t="str">
        <f>IF(AND((J21&gt;0),(J20&gt;0)),(J21/J20),"")</f>
        <v/>
      </c>
      <c r="K22" s="4" t="s">
        <v>3</v>
      </c>
      <c r="L22" s="68" t="str">
        <f>IF(AND((L21&gt;0),(L20&gt;0)),(L21/L20),"")</f>
        <v/>
      </c>
      <c r="M22" s="4" t="s">
        <v>3</v>
      </c>
      <c r="N22" s="68" t="str">
        <f>IF(AND((N21&gt;0),(N20&gt;0)),(N21/N20),"")</f>
        <v/>
      </c>
      <c r="O22" s="4" t="s">
        <v>3</v>
      </c>
      <c r="P22" s="68" t="str">
        <f>IF(AND((P21&gt;0),(P20&gt;0)),(P21/P20),"")</f>
        <v/>
      </c>
      <c r="Q22" s="4" t="s">
        <v>3</v>
      </c>
      <c r="R22" s="68" t="str">
        <f>IF(AND((R21&gt;0),(R20&gt;0)),(R21/R20),"")</f>
        <v/>
      </c>
      <c r="S22" s="4" t="s">
        <v>3</v>
      </c>
      <c r="T22" s="68" t="str">
        <f>IF(AND((T21&gt;0),(T20&gt;0)),(T21/T20),"")</f>
        <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03">IF(AND((AD21&gt;0),(AD20&gt;0)),(AD21/AD20),"")</f>
        <v/>
      </c>
      <c r="AE22" s="4" t="s">
        <v>3</v>
      </c>
      <c r="AF22" s="68" t="str">
        <f t="shared" ref="AF22" si="104">IF(AND((AF21&gt;0),(AF20&gt;0)),(AF21/AF20),"")</f>
        <v/>
      </c>
      <c r="AG22" s="4" t="s">
        <v>3</v>
      </c>
      <c r="AH22" s="68" t="str">
        <f t="shared" ref="AH22" si="105">IF(AND((AH21&gt;0),(AH20&gt;0)),(AH21/AH20),"")</f>
        <v/>
      </c>
      <c r="AI22" s="4" t="s">
        <v>3</v>
      </c>
      <c r="AJ22" s="68" t="str">
        <f t="shared" ref="AJ22" si="106">IF(AND((AJ21&gt;0),(AJ20&gt;0)),(AJ21/AJ20),"")</f>
        <v/>
      </c>
      <c r="AK22" s="4" t="s">
        <v>3</v>
      </c>
      <c r="AL22" s="68" t="str">
        <f t="shared" ref="AL22" si="107">IF(AND((AL21&gt;0),(AL20&gt;0)),(AL21/AL20),"")</f>
        <v/>
      </c>
      <c r="AM22" s="4" t="s">
        <v>3</v>
      </c>
      <c r="AN22" s="68" t="str">
        <f t="shared" ref="AN22" si="108">IF(AND((AN21&gt;0),(AN20&gt;0)),(AN21/AN20),"")</f>
        <v/>
      </c>
      <c r="AO22" s="4" t="s">
        <v>3</v>
      </c>
      <c r="AP22" s="68" t="str">
        <f t="shared" ref="AP22" si="109">IF(AND((AP21&gt;0),(AP20&gt;0)),(AP21/AP20),"")</f>
        <v/>
      </c>
      <c r="AQ22" s="4" t="s">
        <v>3</v>
      </c>
      <c r="AR22" s="68" t="str">
        <f t="shared" ref="AR22" si="110">IF(AND((AR21&gt;0),(AR20&gt;0)),(AR21/AR20),"")</f>
        <v/>
      </c>
      <c r="AS22" s="4" t="s">
        <v>3</v>
      </c>
      <c r="AT22" s="68" t="str">
        <f t="shared" ref="AT22" si="111">IF(AND((AT21&gt;0),(AT20&gt;0)),(AT21/AT20),"")</f>
        <v/>
      </c>
      <c r="AU22" s="4" t="s">
        <v>3</v>
      </c>
      <c r="AV22" s="68" t="str">
        <f t="shared" ref="AV22" si="112">IF(AND((AV21&gt;0),(AV20&gt;0)),(AV21/AV20),"")</f>
        <v/>
      </c>
      <c r="AW22" s="4" t="s">
        <v>3</v>
      </c>
      <c r="AX22" s="68" t="str">
        <f t="shared" ref="AX22" si="113">IF(AND((AX21&gt;0),(AX20&gt;0)),(AX21/AX20),"")</f>
        <v/>
      </c>
      <c r="AY22" s="4" t="s">
        <v>3</v>
      </c>
      <c r="AZ22" s="68" t="str">
        <f t="shared" ref="AZ22" si="114">IF(AND((AZ21&gt;0),(AZ20&gt;0)),(AZ21/AZ20),"")</f>
        <v/>
      </c>
      <c r="BA22" s="4" t="s">
        <v>3</v>
      </c>
      <c r="BB22" s="68" t="str">
        <f t="shared" ref="BB22" si="115">IF(AND((BB21&gt;0),(BB20&gt;0)),(BB21/BB20),"")</f>
        <v/>
      </c>
      <c r="BC22" s="4" t="s">
        <v>3</v>
      </c>
      <c r="BD22" s="68" t="str">
        <f t="shared" ref="BD22" si="116">IF(AND((BD21&gt;0),(BD20&gt;0)),(BD21/BD20),"")</f>
        <v/>
      </c>
      <c r="BE22" s="4" t="s">
        <v>3</v>
      </c>
      <c r="BF22" s="68" t="str">
        <f t="shared" ref="BF22" si="117">IF(AND((BF21&gt;0),(BF20&gt;0)),(BF21/BF20),"")</f>
        <v/>
      </c>
      <c r="BG22" s="4" t="s">
        <v>3</v>
      </c>
      <c r="BH22" s="68" t="str">
        <f t="shared" ref="BH22" si="118">IF(AND((BH21&gt;0),(BH20&gt;0)),(BH21/BH20),"")</f>
        <v/>
      </c>
      <c r="BI22" s="4" t="s">
        <v>3</v>
      </c>
      <c r="BK22" s="57" t="s">
        <v>28</v>
      </c>
      <c r="BL22" s="30">
        <f t="shared" si="16"/>
        <v>2</v>
      </c>
      <c r="BM22" s="40">
        <f t="shared" si="17"/>
        <v>0.21212121212121213</v>
      </c>
      <c r="BN22" s="22" t="str">
        <f t="shared" si="18"/>
        <v>–</v>
      </c>
      <c r="BO22" s="41">
        <f t="shared" si="19"/>
        <v>0.24444444444444446</v>
      </c>
      <c r="BP22" s="24" t="str">
        <f t="shared" si="20"/>
        <v/>
      </c>
      <c r="BQ22" s="6" t="s">
        <v>3</v>
      </c>
      <c r="BR22" s="26" t="str">
        <f t="shared" si="21"/>
        <v/>
      </c>
      <c r="BS22" s="42">
        <f t="shared" si="22"/>
        <v>0.22828282828282831</v>
      </c>
      <c r="BT22" s="28" t="s">
        <v>3</v>
      </c>
      <c r="BU22" s="43">
        <f t="shared" si="23"/>
        <v>2.2855976765625789E-2</v>
      </c>
      <c r="BV22" s="29" t="s">
        <v>3</v>
      </c>
    </row>
    <row r="23" spans="1:74" ht="16.5" customHeight="1" x14ac:dyDescent="0.2">
      <c r="A23" s="15" t="s">
        <v>71</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21"/>
      <c r="BN23" s="22"/>
      <c r="BO23" s="23"/>
      <c r="BP23" s="24"/>
      <c r="BQ23" s="25"/>
      <c r="BR23" s="26"/>
      <c r="BS23" s="27"/>
      <c r="BT23" s="28"/>
      <c r="BU23" s="22"/>
      <c r="BV23" s="29"/>
    </row>
    <row r="24" spans="1:74" ht="16.5" customHeight="1" x14ac:dyDescent="0.2">
      <c r="A24" s="10" t="s">
        <v>26</v>
      </c>
      <c r="B24" s="19"/>
      <c r="C24" s="4" t="str">
        <f>IF(AND((B24&gt;0),(B$4&gt;0)),(B24/B$4*100),"")</f>
        <v/>
      </c>
      <c r="D24" s="19">
        <v>9.1</v>
      </c>
      <c r="E24" s="4">
        <f>IF(AND((D24&gt;0),(D$4&gt;0)),(D24/D$4*100),"")</f>
        <v>30.63973063973064</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AE25" si="119">IF(AND((AD24&gt;0),(AD$4&gt;0)),(AD24/AD$4*100),"")</f>
        <v/>
      </c>
      <c r="AF24" s="19"/>
      <c r="AG24" s="4" t="str">
        <f t="shared" ref="AG24:AG25" si="120">IF(AND((AF24&gt;0),(AF$4&gt;0)),(AF24/AF$4*100),"")</f>
        <v/>
      </c>
      <c r="AH24" s="19"/>
      <c r="AI24" s="4" t="str">
        <f t="shared" ref="AI24:AI25" si="121">IF(AND((AH24&gt;0),(AH$4&gt;0)),(AH24/AH$4*100),"")</f>
        <v/>
      </c>
      <c r="AJ24" s="19"/>
      <c r="AK24" s="4" t="str">
        <f t="shared" ref="AK24:AK25" si="122">IF(AND((AJ24&gt;0),(AJ$4&gt;0)),(AJ24/AJ$4*100),"")</f>
        <v/>
      </c>
      <c r="AL24" s="19"/>
      <c r="AM24" s="4" t="str">
        <f t="shared" ref="AM24:AM25" si="123">IF(AND((AL24&gt;0),(AL$4&gt;0)),(AL24/AL$4*100),"")</f>
        <v/>
      </c>
      <c r="AN24" s="19"/>
      <c r="AO24" s="4" t="str">
        <f t="shared" ref="AO24:AO25" si="124">IF(AND((AN24&gt;0),(AN$4&gt;0)),(AN24/AN$4*100),"")</f>
        <v/>
      </c>
      <c r="AP24" s="19"/>
      <c r="AQ24" s="4" t="str">
        <f t="shared" ref="AQ24:AQ25" si="125">IF(AND((AP24&gt;0),(AP$4&gt;0)),(AP24/AP$4*100),"")</f>
        <v/>
      </c>
      <c r="AR24" s="19"/>
      <c r="AS24" s="4" t="str">
        <f t="shared" ref="AS24:AS25" si="126">IF(AND((AR24&gt;0),(AR$4&gt;0)),(AR24/AR$4*100),"")</f>
        <v/>
      </c>
      <c r="AT24" s="19"/>
      <c r="AU24" s="4" t="str">
        <f t="shared" ref="AU24:AU25" si="127">IF(AND((AT24&gt;0),(AT$4&gt;0)),(AT24/AT$4*100),"")</f>
        <v/>
      </c>
      <c r="AV24" s="19"/>
      <c r="AW24" s="4" t="str">
        <f t="shared" ref="AW24:AW25" si="128">IF(AND((AV24&gt;0),(AV$4&gt;0)),(AV24/AV$4*100),"")</f>
        <v/>
      </c>
      <c r="AX24" s="19"/>
      <c r="AY24" s="4" t="str">
        <f t="shared" ref="AY24:AY25" si="129">IF(AND((AX24&gt;0),(AX$4&gt;0)),(AX24/AX$4*100),"")</f>
        <v/>
      </c>
      <c r="AZ24" s="19"/>
      <c r="BA24" s="4" t="str">
        <f t="shared" ref="BA24:BA25" si="130">IF(AND((AZ24&gt;0),(AZ$4&gt;0)),(AZ24/AZ$4*100),"")</f>
        <v/>
      </c>
      <c r="BB24" s="19"/>
      <c r="BC24" s="4" t="str">
        <f t="shared" ref="BC24:BC25" si="131">IF(AND((BB24&gt;0),(BB$4&gt;0)),(BB24/BB$4*100),"")</f>
        <v/>
      </c>
      <c r="BD24" s="19"/>
      <c r="BE24" s="4" t="str">
        <f t="shared" ref="BE24:BE25" si="132">IF(AND((BD24&gt;0),(BD$4&gt;0)),(BD24/BD$4*100),"")</f>
        <v/>
      </c>
      <c r="BF24" s="19"/>
      <c r="BG24" s="4" t="str">
        <f t="shared" ref="BG24:BG25" si="133">IF(AND((BF24&gt;0),(BF$4&gt;0)),(BF24/BF$4*100),"")</f>
        <v/>
      </c>
      <c r="BH24" s="19"/>
      <c r="BI24" s="4" t="str">
        <f t="shared" ref="BI24:BI25" si="134">IF(AND((BH24&gt;0),(BH$4&gt;0)),(BH24/BH$4*100),"")</f>
        <v/>
      </c>
      <c r="BK24" s="57" t="s">
        <v>26</v>
      </c>
      <c r="BL24" s="30">
        <f t="shared" si="16"/>
        <v>1</v>
      </c>
      <c r="BM24" s="31">
        <f t="shared" si="17"/>
        <v>9.1</v>
      </c>
      <c r="BN24" s="32" t="str">
        <f t="shared" si="18"/>
        <v>–</v>
      </c>
      <c r="BO24" s="33">
        <f t="shared" si="19"/>
        <v>9.1</v>
      </c>
      <c r="BP24" s="34">
        <f t="shared" si="20"/>
        <v>30.63973063973064</v>
      </c>
      <c r="BQ24" s="35" t="str">
        <f t="shared" si="40"/>
        <v>–</v>
      </c>
      <c r="BR24" s="36">
        <f t="shared" si="21"/>
        <v>30.63973063973064</v>
      </c>
      <c r="BS24" s="37">
        <f t="shared" si="22"/>
        <v>9.1</v>
      </c>
      <c r="BT24" s="38">
        <f t="shared" si="22"/>
        <v>30.63973063973064</v>
      </c>
      <c r="BU24" s="32" t="str">
        <f t="shared" si="23"/>
        <v>?</v>
      </c>
      <c r="BV24" s="39" t="str">
        <f t="shared" si="23"/>
        <v>?</v>
      </c>
    </row>
    <row r="25" spans="1:74" ht="16.5" customHeight="1" x14ac:dyDescent="0.2">
      <c r="A25" s="10" t="s">
        <v>27</v>
      </c>
      <c r="B25" s="19"/>
      <c r="C25" s="4" t="str">
        <f>IF(AND((B25&gt;0),(B$4&gt;0)),(B25/B$4*100),"")</f>
        <v/>
      </c>
      <c r="D25" s="19">
        <v>1.8</v>
      </c>
      <c r="E25" s="4">
        <f>IF(AND((D25&gt;0),(D$4&gt;0)),(D25/D$4*100),"")</f>
        <v>6.0606060606060606</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si="119"/>
        <v/>
      </c>
      <c r="AF25" s="19"/>
      <c r="AG25" s="4" t="str">
        <f t="shared" si="120"/>
        <v/>
      </c>
      <c r="AH25" s="19"/>
      <c r="AI25" s="4" t="str">
        <f t="shared" si="121"/>
        <v/>
      </c>
      <c r="AJ25" s="19"/>
      <c r="AK25" s="4" t="str">
        <f t="shared" si="122"/>
        <v/>
      </c>
      <c r="AL25" s="19"/>
      <c r="AM25" s="4" t="str">
        <f t="shared" si="123"/>
        <v/>
      </c>
      <c r="AN25" s="19"/>
      <c r="AO25" s="4" t="str">
        <f t="shared" si="124"/>
        <v/>
      </c>
      <c r="AP25" s="19"/>
      <c r="AQ25" s="4" t="str">
        <f t="shared" si="125"/>
        <v/>
      </c>
      <c r="AR25" s="19"/>
      <c r="AS25" s="4" t="str">
        <f t="shared" si="126"/>
        <v/>
      </c>
      <c r="AT25" s="19"/>
      <c r="AU25" s="4" t="str">
        <f t="shared" si="127"/>
        <v/>
      </c>
      <c r="AV25" s="19"/>
      <c r="AW25" s="4" t="str">
        <f t="shared" si="128"/>
        <v/>
      </c>
      <c r="AX25" s="19"/>
      <c r="AY25" s="4" t="str">
        <f t="shared" si="129"/>
        <v/>
      </c>
      <c r="AZ25" s="19"/>
      <c r="BA25" s="4" t="str">
        <f t="shared" si="130"/>
        <v/>
      </c>
      <c r="BB25" s="19"/>
      <c r="BC25" s="4" t="str">
        <f t="shared" si="131"/>
        <v/>
      </c>
      <c r="BD25" s="19"/>
      <c r="BE25" s="4" t="str">
        <f t="shared" si="132"/>
        <v/>
      </c>
      <c r="BF25" s="19"/>
      <c r="BG25" s="4" t="str">
        <f t="shared" si="133"/>
        <v/>
      </c>
      <c r="BH25" s="19"/>
      <c r="BI25" s="4" t="str">
        <f t="shared" si="134"/>
        <v/>
      </c>
      <c r="BK25" s="57" t="s">
        <v>27</v>
      </c>
      <c r="BL25" s="30">
        <f t="shared" si="16"/>
        <v>1</v>
      </c>
      <c r="BM25" s="31">
        <f t="shared" si="17"/>
        <v>1.8</v>
      </c>
      <c r="BN25" s="32" t="str">
        <f t="shared" si="18"/>
        <v>–</v>
      </c>
      <c r="BO25" s="33">
        <f t="shared" si="19"/>
        <v>1.8</v>
      </c>
      <c r="BP25" s="34">
        <f t="shared" si="20"/>
        <v>6.0606060606060606</v>
      </c>
      <c r="BQ25" s="35" t="str">
        <f t="shared" si="40"/>
        <v>–</v>
      </c>
      <c r="BR25" s="36">
        <f t="shared" si="21"/>
        <v>6.0606060606060606</v>
      </c>
      <c r="BS25" s="37">
        <f t="shared" si="22"/>
        <v>1.8</v>
      </c>
      <c r="BT25" s="38">
        <f t="shared" si="22"/>
        <v>6.0606060606060606</v>
      </c>
      <c r="BU25" s="32" t="str">
        <f t="shared" si="23"/>
        <v>?</v>
      </c>
      <c r="BV25" s="39" t="str">
        <f t="shared" si="23"/>
        <v>?</v>
      </c>
    </row>
    <row r="26" spans="1:74" ht="16.5" customHeight="1" x14ac:dyDescent="0.2">
      <c r="A26" s="10" t="s">
        <v>74</v>
      </c>
      <c r="B26" s="68" t="str">
        <f>IF(AND((B25&gt;0),(B24&gt;0)),(B25/B24),"")</f>
        <v/>
      </c>
      <c r="C26" s="4" t="s">
        <v>3</v>
      </c>
      <c r="D26" s="68">
        <f>IF(AND((D25&gt;0),(D24&gt;0)),(D25/D24),"")</f>
        <v>0.19780219780219782</v>
      </c>
      <c r="E26" s="4" t="s">
        <v>3</v>
      </c>
      <c r="F26" s="68" t="str">
        <f>IF(AND((F25&gt;0),(F24&gt;0)),(F25/F24),"")</f>
        <v/>
      </c>
      <c r="G26" s="4" t="s">
        <v>3</v>
      </c>
      <c r="H26" s="68" t="str">
        <f>IF(AND((H25&gt;0),(H24&gt;0)),(H25/H24),"")</f>
        <v/>
      </c>
      <c r="I26" s="4" t="s">
        <v>3</v>
      </c>
      <c r="J26" s="68" t="str">
        <f>IF(AND((J25&gt;0),(J24&gt;0)),(J25/J24),"")</f>
        <v/>
      </c>
      <c r="K26" s="4" t="s">
        <v>3</v>
      </c>
      <c r="L26" s="68" t="str">
        <f>IF(AND((L25&gt;0),(L24&gt;0)),(L25/L24),"")</f>
        <v/>
      </c>
      <c r="M26" s="4" t="s">
        <v>3</v>
      </c>
      <c r="N26" s="68" t="str">
        <f>IF(AND((N25&gt;0),(N24&gt;0)),(N25/N24),"")</f>
        <v/>
      </c>
      <c r="O26" s="4" t="s">
        <v>3</v>
      </c>
      <c r="P26" s="68" t="str">
        <f>IF(AND((P25&gt;0),(P24&gt;0)),(P25/P24),"")</f>
        <v/>
      </c>
      <c r="Q26" s="4" t="s">
        <v>3</v>
      </c>
      <c r="R26" s="68" t="str">
        <f>IF(AND((R25&gt;0),(R24&gt;0)),(R25/R24),"")</f>
        <v/>
      </c>
      <c r="S26" s="4" t="s">
        <v>3</v>
      </c>
      <c r="T26" s="68" t="str">
        <f>IF(AND((T25&gt;0),(T24&gt;0)),(T25/T24),"")</f>
        <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35">IF(AND((AD25&gt;0),(AD24&gt;0)),(AD25/AD24),"")</f>
        <v/>
      </c>
      <c r="AE26" s="4" t="s">
        <v>3</v>
      </c>
      <c r="AF26" s="68" t="str">
        <f t="shared" ref="AF26" si="136">IF(AND((AF25&gt;0),(AF24&gt;0)),(AF25/AF24),"")</f>
        <v/>
      </c>
      <c r="AG26" s="4" t="s">
        <v>3</v>
      </c>
      <c r="AH26" s="68" t="str">
        <f t="shared" ref="AH26" si="137">IF(AND((AH25&gt;0),(AH24&gt;0)),(AH25/AH24),"")</f>
        <v/>
      </c>
      <c r="AI26" s="4" t="s">
        <v>3</v>
      </c>
      <c r="AJ26" s="68" t="str">
        <f t="shared" ref="AJ26" si="138">IF(AND((AJ25&gt;0),(AJ24&gt;0)),(AJ25/AJ24),"")</f>
        <v/>
      </c>
      <c r="AK26" s="4" t="s">
        <v>3</v>
      </c>
      <c r="AL26" s="68" t="str">
        <f t="shared" ref="AL26" si="139">IF(AND((AL25&gt;0),(AL24&gt;0)),(AL25/AL24),"")</f>
        <v/>
      </c>
      <c r="AM26" s="4" t="s">
        <v>3</v>
      </c>
      <c r="AN26" s="68" t="str">
        <f t="shared" ref="AN26" si="140">IF(AND((AN25&gt;0),(AN24&gt;0)),(AN25/AN24),"")</f>
        <v/>
      </c>
      <c r="AO26" s="4" t="s">
        <v>3</v>
      </c>
      <c r="AP26" s="68" t="str">
        <f t="shared" ref="AP26" si="141">IF(AND((AP25&gt;0),(AP24&gt;0)),(AP25/AP24),"")</f>
        <v/>
      </c>
      <c r="AQ26" s="4" t="s">
        <v>3</v>
      </c>
      <c r="AR26" s="68" t="str">
        <f t="shared" ref="AR26" si="142">IF(AND((AR25&gt;0),(AR24&gt;0)),(AR25/AR24),"")</f>
        <v/>
      </c>
      <c r="AS26" s="4" t="s">
        <v>3</v>
      </c>
      <c r="AT26" s="68" t="str">
        <f t="shared" ref="AT26" si="143">IF(AND((AT25&gt;0),(AT24&gt;0)),(AT25/AT24),"")</f>
        <v/>
      </c>
      <c r="AU26" s="4" t="s">
        <v>3</v>
      </c>
      <c r="AV26" s="68" t="str">
        <f t="shared" ref="AV26" si="144">IF(AND((AV25&gt;0),(AV24&gt;0)),(AV25/AV24),"")</f>
        <v/>
      </c>
      <c r="AW26" s="4" t="s">
        <v>3</v>
      </c>
      <c r="AX26" s="68" t="str">
        <f t="shared" ref="AX26" si="145">IF(AND((AX25&gt;0),(AX24&gt;0)),(AX25/AX24),"")</f>
        <v/>
      </c>
      <c r="AY26" s="4" t="s">
        <v>3</v>
      </c>
      <c r="AZ26" s="68" t="str">
        <f t="shared" ref="AZ26" si="146">IF(AND((AZ25&gt;0),(AZ24&gt;0)),(AZ25/AZ24),"")</f>
        <v/>
      </c>
      <c r="BA26" s="4" t="s">
        <v>3</v>
      </c>
      <c r="BB26" s="68" t="str">
        <f t="shared" ref="BB26" si="147">IF(AND((BB25&gt;0),(BB24&gt;0)),(BB25/BB24),"")</f>
        <v/>
      </c>
      <c r="BC26" s="4" t="s">
        <v>3</v>
      </c>
      <c r="BD26" s="68" t="str">
        <f t="shared" ref="BD26" si="148">IF(AND((BD25&gt;0),(BD24&gt;0)),(BD25/BD24),"")</f>
        <v/>
      </c>
      <c r="BE26" s="4" t="s">
        <v>3</v>
      </c>
      <c r="BF26" s="68" t="str">
        <f t="shared" ref="BF26" si="149">IF(AND((BF25&gt;0),(BF24&gt;0)),(BF25/BF24),"")</f>
        <v/>
      </c>
      <c r="BG26" s="4" t="s">
        <v>3</v>
      </c>
      <c r="BH26" s="68" t="str">
        <f t="shared" ref="BH26" si="150">IF(AND((BH25&gt;0),(BH24&gt;0)),(BH25/BH24),"")</f>
        <v/>
      </c>
      <c r="BI26" s="4" t="s">
        <v>3</v>
      </c>
      <c r="BK26" s="57" t="s">
        <v>28</v>
      </c>
      <c r="BL26" s="30">
        <f t="shared" si="16"/>
        <v>1</v>
      </c>
      <c r="BM26" s="40">
        <f t="shared" si="17"/>
        <v>0.19780219780219782</v>
      </c>
      <c r="BN26" s="22" t="str">
        <f t="shared" si="18"/>
        <v>–</v>
      </c>
      <c r="BO26" s="41">
        <f t="shared" si="19"/>
        <v>0.19780219780219782</v>
      </c>
      <c r="BP26" s="24" t="str">
        <f t="shared" si="20"/>
        <v/>
      </c>
      <c r="BQ26" s="6" t="s">
        <v>3</v>
      </c>
      <c r="BR26" s="26" t="str">
        <f t="shared" si="21"/>
        <v/>
      </c>
      <c r="BS26" s="42">
        <f t="shared" si="22"/>
        <v>0.19780219780219782</v>
      </c>
      <c r="BT26" s="28" t="s">
        <v>3</v>
      </c>
      <c r="BU26" s="43" t="str">
        <f t="shared" si="23"/>
        <v>?</v>
      </c>
      <c r="BV26" s="29" t="s">
        <v>3</v>
      </c>
    </row>
    <row r="27" spans="1:74" ht="16.5" customHeight="1" x14ac:dyDescent="0.2">
      <c r="A27" s="15" t="s">
        <v>72</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row>
    <row r="28" spans="1:74" ht="16.5" customHeight="1" x14ac:dyDescent="0.2">
      <c r="A28" s="10" t="s">
        <v>26</v>
      </c>
      <c r="B28" s="19"/>
      <c r="C28" s="4" t="str">
        <f>IF(AND((B28&gt;0),(B$4&gt;0)),(B28/B$4*100),"")</f>
        <v/>
      </c>
      <c r="D28" s="19">
        <v>8.6999999999999993</v>
      </c>
      <c r="E28" s="4">
        <f>IF(AND((D28&gt;0),(D$4&gt;0)),(D28/D$4*100),"")</f>
        <v>29.292929292929294</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AE29" si="151">IF(AND((AD28&gt;0),(AD$4&gt;0)),(AD28/AD$4*100),"")</f>
        <v/>
      </c>
      <c r="AF28" s="19"/>
      <c r="AG28" s="4" t="str">
        <f t="shared" ref="AG28:AG29" si="152">IF(AND((AF28&gt;0),(AF$4&gt;0)),(AF28/AF$4*100),"")</f>
        <v/>
      </c>
      <c r="AH28" s="19"/>
      <c r="AI28" s="4" t="str">
        <f t="shared" ref="AI28:AI29" si="153">IF(AND((AH28&gt;0),(AH$4&gt;0)),(AH28/AH$4*100),"")</f>
        <v/>
      </c>
      <c r="AJ28" s="19"/>
      <c r="AK28" s="4" t="str">
        <f t="shared" ref="AK28:AK29" si="154">IF(AND((AJ28&gt;0),(AJ$4&gt;0)),(AJ28/AJ$4*100),"")</f>
        <v/>
      </c>
      <c r="AL28" s="19"/>
      <c r="AM28" s="4" t="str">
        <f t="shared" ref="AM28:AM29" si="155">IF(AND((AL28&gt;0),(AL$4&gt;0)),(AL28/AL$4*100),"")</f>
        <v/>
      </c>
      <c r="AN28" s="19"/>
      <c r="AO28" s="4" t="str">
        <f t="shared" ref="AO28:AO29" si="156">IF(AND((AN28&gt;0),(AN$4&gt;0)),(AN28/AN$4*100),"")</f>
        <v/>
      </c>
      <c r="AP28" s="19"/>
      <c r="AQ28" s="4" t="str">
        <f t="shared" ref="AQ28:AQ29" si="157">IF(AND((AP28&gt;0),(AP$4&gt;0)),(AP28/AP$4*100),"")</f>
        <v/>
      </c>
      <c r="AR28" s="19"/>
      <c r="AS28" s="4" t="str">
        <f t="shared" ref="AS28:AS29" si="158">IF(AND((AR28&gt;0),(AR$4&gt;0)),(AR28/AR$4*100),"")</f>
        <v/>
      </c>
      <c r="AT28" s="19"/>
      <c r="AU28" s="4" t="str">
        <f t="shared" ref="AU28:AU29" si="159">IF(AND((AT28&gt;0),(AT$4&gt;0)),(AT28/AT$4*100),"")</f>
        <v/>
      </c>
      <c r="AV28" s="19"/>
      <c r="AW28" s="4" t="str">
        <f t="shared" ref="AW28:AW29" si="160">IF(AND((AV28&gt;0),(AV$4&gt;0)),(AV28/AV$4*100),"")</f>
        <v/>
      </c>
      <c r="AX28" s="19"/>
      <c r="AY28" s="4" t="str">
        <f t="shared" ref="AY28:AY29" si="161">IF(AND((AX28&gt;0),(AX$4&gt;0)),(AX28/AX$4*100),"")</f>
        <v/>
      </c>
      <c r="AZ28" s="19"/>
      <c r="BA28" s="4" t="str">
        <f t="shared" ref="BA28:BA29" si="162">IF(AND((AZ28&gt;0),(AZ$4&gt;0)),(AZ28/AZ$4*100),"")</f>
        <v/>
      </c>
      <c r="BB28" s="19"/>
      <c r="BC28" s="4" t="str">
        <f t="shared" ref="BC28:BC29" si="163">IF(AND((BB28&gt;0),(BB$4&gt;0)),(BB28/BB$4*100),"")</f>
        <v/>
      </c>
      <c r="BD28" s="19"/>
      <c r="BE28" s="4" t="str">
        <f t="shared" ref="BE28:BE29" si="164">IF(AND((BD28&gt;0),(BD$4&gt;0)),(BD28/BD$4*100),"")</f>
        <v/>
      </c>
      <c r="BF28" s="19"/>
      <c r="BG28" s="4" t="str">
        <f t="shared" ref="BG28:BG29" si="165">IF(AND((BF28&gt;0),(BF$4&gt;0)),(BF28/BF$4*100),"")</f>
        <v/>
      </c>
      <c r="BH28" s="19"/>
      <c r="BI28" s="4" t="str">
        <f t="shared" ref="BI28:BI29" si="166">IF(AND((BH28&gt;0),(BH$4&gt;0)),(BH28/BH$4*100),"")</f>
        <v/>
      </c>
      <c r="BK28" s="57" t="s">
        <v>26</v>
      </c>
      <c r="BL28" s="30">
        <f t="shared" si="16"/>
        <v>1</v>
      </c>
      <c r="BM28" s="31">
        <f t="shared" si="17"/>
        <v>8.6999999999999993</v>
      </c>
      <c r="BN28" s="32" t="str">
        <f t="shared" si="18"/>
        <v>–</v>
      </c>
      <c r="BO28" s="33">
        <f t="shared" si="19"/>
        <v>8.6999999999999993</v>
      </c>
      <c r="BP28" s="34">
        <f t="shared" si="20"/>
        <v>29.292929292929294</v>
      </c>
      <c r="BQ28" s="35" t="str">
        <f t="shared" si="40"/>
        <v>–</v>
      </c>
      <c r="BR28" s="36">
        <f t="shared" si="21"/>
        <v>29.292929292929294</v>
      </c>
      <c r="BS28" s="37">
        <f t="shared" si="22"/>
        <v>8.6999999999999993</v>
      </c>
      <c r="BT28" s="38">
        <f t="shared" si="22"/>
        <v>29.292929292929294</v>
      </c>
      <c r="BU28" s="32" t="str">
        <f t="shared" si="23"/>
        <v>?</v>
      </c>
      <c r="BV28" s="39" t="str">
        <f t="shared" si="23"/>
        <v>?</v>
      </c>
    </row>
    <row r="29" spans="1:74" ht="16.5" customHeight="1" x14ac:dyDescent="0.2">
      <c r="A29" s="10" t="s">
        <v>27</v>
      </c>
      <c r="B29" s="19"/>
      <c r="C29" s="4" t="str">
        <f>IF(AND((B29&gt;0),(B$4&gt;0)),(B29/B$4*100),"")</f>
        <v/>
      </c>
      <c r="D29" s="19">
        <v>2.2999999999999998</v>
      </c>
      <c r="E29" s="4">
        <f>IF(AND((D29&gt;0),(D$4&gt;0)),(D29/D$4*100),"")</f>
        <v>7.7441077441077439</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si="151"/>
        <v/>
      </c>
      <c r="AF29" s="19"/>
      <c r="AG29" s="4" t="str">
        <f t="shared" si="152"/>
        <v/>
      </c>
      <c r="AH29" s="19"/>
      <c r="AI29" s="4" t="str">
        <f t="shared" si="153"/>
        <v/>
      </c>
      <c r="AJ29" s="19"/>
      <c r="AK29" s="4" t="str">
        <f t="shared" si="154"/>
        <v/>
      </c>
      <c r="AL29" s="19"/>
      <c r="AM29" s="4" t="str">
        <f t="shared" si="155"/>
        <v/>
      </c>
      <c r="AN29" s="19"/>
      <c r="AO29" s="4" t="str">
        <f t="shared" si="156"/>
        <v/>
      </c>
      <c r="AP29" s="19"/>
      <c r="AQ29" s="4" t="str">
        <f t="shared" si="157"/>
        <v/>
      </c>
      <c r="AR29" s="19"/>
      <c r="AS29" s="4" t="str">
        <f t="shared" si="158"/>
        <v/>
      </c>
      <c r="AT29" s="19"/>
      <c r="AU29" s="4" t="str">
        <f t="shared" si="159"/>
        <v/>
      </c>
      <c r="AV29" s="19"/>
      <c r="AW29" s="4" t="str">
        <f t="shared" si="160"/>
        <v/>
      </c>
      <c r="AX29" s="19"/>
      <c r="AY29" s="4" t="str">
        <f t="shared" si="161"/>
        <v/>
      </c>
      <c r="AZ29" s="19"/>
      <c r="BA29" s="4" t="str">
        <f t="shared" si="162"/>
        <v/>
      </c>
      <c r="BB29" s="19"/>
      <c r="BC29" s="4" t="str">
        <f t="shared" si="163"/>
        <v/>
      </c>
      <c r="BD29" s="19"/>
      <c r="BE29" s="4" t="str">
        <f t="shared" si="164"/>
        <v/>
      </c>
      <c r="BF29" s="19"/>
      <c r="BG29" s="4" t="str">
        <f t="shared" si="165"/>
        <v/>
      </c>
      <c r="BH29" s="19"/>
      <c r="BI29" s="4" t="str">
        <f t="shared" si="166"/>
        <v/>
      </c>
      <c r="BK29" s="57" t="s">
        <v>27</v>
      </c>
      <c r="BL29" s="30">
        <f t="shared" si="16"/>
        <v>1</v>
      </c>
      <c r="BM29" s="31">
        <f t="shared" si="17"/>
        <v>2.2999999999999998</v>
      </c>
      <c r="BN29" s="32" t="str">
        <f t="shared" si="18"/>
        <v>–</v>
      </c>
      <c r="BO29" s="33">
        <f t="shared" si="19"/>
        <v>2.2999999999999998</v>
      </c>
      <c r="BP29" s="34">
        <f t="shared" si="20"/>
        <v>7.7441077441077439</v>
      </c>
      <c r="BQ29" s="35" t="str">
        <f t="shared" si="40"/>
        <v>–</v>
      </c>
      <c r="BR29" s="36">
        <f t="shared" si="21"/>
        <v>7.7441077441077439</v>
      </c>
      <c r="BS29" s="37">
        <f t="shared" si="22"/>
        <v>2.2999999999999998</v>
      </c>
      <c r="BT29" s="38">
        <f t="shared" si="22"/>
        <v>7.7441077441077439</v>
      </c>
      <c r="BU29" s="32" t="str">
        <f t="shared" si="23"/>
        <v>?</v>
      </c>
      <c r="BV29" s="39" t="str">
        <f t="shared" si="23"/>
        <v>?</v>
      </c>
    </row>
    <row r="30" spans="1:74" ht="16.5" customHeight="1" x14ac:dyDescent="0.2">
      <c r="A30" s="10" t="s">
        <v>74</v>
      </c>
      <c r="B30" s="68" t="str">
        <f>IF(AND((B29&gt;0),(B28&gt;0)),(B29/B28),"")</f>
        <v/>
      </c>
      <c r="C30" s="4" t="s">
        <v>3</v>
      </c>
      <c r="D30" s="68">
        <f>IF(AND((D29&gt;0),(D28&gt;0)),(D29/D28),"")</f>
        <v>0.26436781609195403</v>
      </c>
      <c r="E30" s="4" t="s">
        <v>3</v>
      </c>
      <c r="F30" s="68" t="str">
        <f>IF(AND((F29&gt;0),(F28&gt;0)),(F29/F28),"")</f>
        <v/>
      </c>
      <c r="G30" s="4" t="s">
        <v>3</v>
      </c>
      <c r="H30" s="68" t="str">
        <f>IF(AND((H29&gt;0),(H28&gt;0)),(H29/H28),"")</f>
        <v/>
      </c>
      <c r="I30" s="4" t="s">
        <v>3</v>
      </c>
      <c r="J30" s="68" t="str">
        <f>IF(AND((J29&gt;0),(J28&gt;0)),(J29/J28),"")</f>
        <v/>
      </c>
      <c r="K30" s="4" t="s">
        <v>3</v>
      </c>
      <c r="L30" s="68" t="str">
        <f>IF(AND((L29&gt;0),(L28&gt;0)),(L29/L28),"")</f>
        <v/>
      </c>
      <c r="M30" s="4" t="s">
        <v>3</v>
      </c>
      <c r="N30" s="68" t="str">
        <f>IF(AND((N29&gt;0),(N28&gt;0)),(N29/N28),"")</f>
        <v/>
      </c>
      <c r="O30" s="4" t="s">
        <v>3</v>
      </c>
      <c r="P30" s="68" t="str">
        <f>IF(AND((P29&gt;0),(P28&gt;0)),(P29/P28),"")</f>
        <v/>
      </c>
      <c r="Q30" s="4" t="s">
        <v>3</v>
      </c>
      <c r="R30" s="68" t="str">
        <f>IF(AND((R29&gt;0),(R28&gt;0)),(R29/R28),"")</f>
        <v/>
      </c>
      <c r="S30" s="4" t="s">
        <v>3</v>
      </c>
      <c r="T30" s="68" t="str">
        <f>IF(AND((T29&gt;0),(T28&gt;0)),(T29/T28),"")</f>
        <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67">IF(AND((AD29&gt;0),(AD28&gt;0)),(AD29/AD28),"")</f>
        <v/>
      </c>
      <c r="AE30" s="4" t="s">
        <v>3</v>
      </c>
      <c r="AF30" s="68" t="str">
        <f t="shared" ref="AF30" si="168">IF(AND((AF29&gt;0),(AF28&gt;0)),(AF29/AF28),"")</f>
        <v/>
      </c>
      <c r="AG30" s="4" t="s">
        <v>3</v>
      </c>
      <c r="AH30" s="68" t="str">
        <f t="shared" ref="AH30" si="169">IF(AND((AH29&gt;0),(AH28&gt;0)),(AH29/AH28),"")</f>
        <v/>
      </c>
      <c r="AI30" s="4" t="s">
        <v>3</v>
      </c>
      <c r="AJ30" s="68" t="str">
        <f t="shared" ref="AJ30" si="170">IF(AND((AJ29&gt;0),(AJ28&gt;0)),(AJ29/AJ28),"")</f>
        <v/>
      </c>
      <c r="AK30" s="4" t="s">
        <v>3</v>
      </c>
      <c r="AL30" s="68" t="str">
        <f t="shared" ref="AL30" si="171">IF(AND((AL29&gt;0),(AL28&gt;0)),(AL29/AL28),"")</f>
        <v/>
      </c>
      <c r="AM30" s="4" t="s">
        <v>3</v>
      </c>
      <c r="AN30" s="68" t="str">
        <f t="shared" ref="AN30" si="172">IF(AND((AN29&gt;0),(AN28&gt;0)),(AN29/AN28),"")</f>
        <v/>
      </c>
      <c r="AO30" s="4" t="s">
        <v>3</v>
      </c>
      <c r="AP30" s="68" t="str">
        <f t="shared" ref="AP30" si="173">IF(AND((AP29&gt;0),(AP28&gt;0)),(AP29/AP28),"")</f>
        <v/>
      </c>
      <c r="AQ30" s="4" t="s">
        <v>3</v>
      </c>
      <c r="AR30" s="68" t="str">
        <f t="shared" ref="AR30" si="174">IF(AND((AR29&gt;0),(AR28&gt;0)),(AR29/AR28),"")</f>
        <v/>
      </c>
      <c r="AS30" s="4" t="s">
        <v>3</v>
      </c>
      <c r="AT30" s="68" t="str">
        <f t="shared" ref="AT30" si="175">IF(AND((AT29&gt;0),(AT28&gt;0)),(AT29/AT28),"")</f>
        <v/>
      </c>
      <c r="AU30" s="4" t="s">
        <v>3</v>
      </c>
      <c r="AV30" s="68" t="str">
        <f t="shared" ref="AV30" si="176">IF(AND((AV29&gt;0),(AV28&gt;0)),(AV29/AV28),"")</f>
        <v/>
      </c>
      <c r="AW30" s="4" t="s">
        <v>3</v>
      </c>
      <c r="AX30" s="68" t="str">
        <f t="shared" ref="AX30" si="177">IF(AND((AX29&gt;0),(AX28&gt;0)),(AX29/AX28),"")</f>
        <v/>
      </c>
      <c r="AY30" s="4" t="s">
        <v>3</v>
      </c>
      <c r="AZ30" s="68" t="str">
        <f t="shared" ref="AZ30" si="178">IF(AND((AZ29&gt;0),(AZ28&gt;0)),(AZ29/AZ28),"")</f>
        <v/>
      </c>
      <c r="BA30" s="4" t="s">
        <v>3</v>
      </c>
      <c r="BB30" s="68" t="str">
        <f t="shared" ref="BB30" si="179">IF(AND((BB29&gt;0),(BB28&gt;0)),(BB29/BB28),"")</f>
        <v/>
      </c>
      <c r="BC30" s="4" t="s">
        <v>3</v>
      </c>
      <c r="BD30" s="68" t="str">
        <f t="shared" ref="BD30" si="180">IF(AND((BD29&gt;0),(BD28&gt;0)),(BD29/BD28),"")</f>
        <v/>
      </c>
      <c r="BE30" s="4" t="s">
        <v>3</v>
      </c>
      <c r="BF30" s="68" t="str">
        <f t="shared" ref="BF30" si="181">IF(AND((BF29&gt;0),(BF28&gt;0)),(BF29/BF28),"")</f>
        <v/>
      </c>
      <c r="BG30" s="4" t="s">
        <v>3</v>
      </c>
      <c r="BH30" s="68" t="str">
        <f t="shared" ref="BH30" si="182">IF(AND((BH29&gt;0),(BH28&gt;0)),(BH29/BH28),"")</f>
        <v/>
      </c>
      <c r="BI30" s="4" t="s">
        <v>3</v>
      </c>
      <c r="BK30" s="57" t="s">
        <v>28</v>
      </c>
      <c r="BL30" s="30">
        <f t="shared" si="16"/>
        <v>1</v>
      </c>
      <c r="BM30" s="40">
        <f t="shared" si="17"/>
        <v>0.26436781609195403</v>
      </c>
      <c r="BN30" s="22" t="str">
        <f t="shared" si="18"/>
        <v>–</v>
      </c>
      <c r="BO30" s="41">
        <f t="shared" si="19"/>
        <v>0.26436781609195403</v>
      </c>
      <c r="BP30" s="24" t="str">
        <f t="shared" si="20"/>
        <v/>
      </c>
      <c r="BQ30" s="6" t="s">
        <v>3</v>
      </c>
      <c r="BR30" s="26" t="str">
        <f t="shared" si="21"/>
        <v/>
      </c>
      <c r="BS30" s="42">
        <f t="shared" si="22"/>
        <v>0.26436781609195403</v>
      </c>
      <c r="BT30" s="28" t="s">
        <v>3</v>
      </c>
      <c r="BU30" s="43" t="str">
        <f t="shared" si="23"/>
        <v>?</v>
      </c>
      <c r="BV30" s="29" t="s">
        <v>3</v>
      </c>
    </row>
    <row r="31" spans="1:74" ht="16.5" customHeight="1" x14ac:dyDescent="0.2">
      <c r="A31" s="15" t="s">
        <v>73</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row>
    <row r="32" spans="1:74" ht="16.5" customHeight="1" x14ac:dyDescent="0.2">
      <c r="A32" s="10" t="s">
        <v>26</v>
      </c>
      <c r="B32" s="19"/>
      <c r="C32" s="4" t="str">
        <f>IF(AND((B32&gt;0),(B$4&gt;0)),(B32/B$4*100),"")</f>
        <v/>
      </c>
      <c r="D32" s="19">
        <v>9</v>
      </c>
      <c r="E32" s="4">
        <f>IF(AND((D32&gt;0),(D$4&gt;0)),(D32/D$4*100),"")</f>
        <v>30.303030303030305</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AE33" si="183">IF(AND((AD32&gt;0),(AD$4&gt;0)),(AD32/AD$4*100),"")</f>
        <v/>
      </c>
      <c r="AF32" s="19"/>
      <c r="AG32" s="4" t="str">
        <f t="shared" ref="AG32:AG33" si="184">IF(AND((AF32&gt;0),(AF$4&gt;0)),(AF32/AF$4*100),"")</f>
        <v/>
      </c>
      <c r="AH32" s="19"/>
      <c r="AI32" s="4" t="str">
        <f t="shared" ref="AI32:AI33" si="185">IF(AND((AH32&gt;0),(AH$4&gt;0)),(AH32/AH$4*100),"")</f>
        <v/>
      </c>
      <c r="AJ32" s="19"/>
      <c r="AK32" s="4" t="str">
        <f t="shared" ref="AK32:AK33" si="186">IF(AND((AJ32&gt;0),(AJ$4&gt;0)),(AJ32/AJ$4*100),"")</f>
        <v/>
      </c>
      <c r="AL32" s="19"/>
      <c r="AM32" s="4" t="str">
        <f t="shared" ref="AM32:AM33" si="187">IF(AND((AL32&gt;0),(AL$4&gt;0)),(AL32/AL$4*100),"")</f>
        <v/>
      </c>
      <c r="AN32" s="19"/>
      <c r="AO32" s="4" t="str">
        <f t="shared" ref="AO32:AO33" si="188">IF(AND((AN32&gt;0),(AN$4&gt;0)),(AN32/AN$4*100),"")</f>
        <v/>
      </c>
      <c r="AP32" s="19"/>
      <c r="AQ32" s="4" t="str">
        <f t="shared" ref="AQ32:AQ33" si="189">IF(AND((AP32&gt;0),(AP$4&gt;0)),(AP32/AP$4*100),"")</f>
        <v/>
      </c>
      <c r="AR32" s="19"/>
      <c r="AS32" s="4" t="str">
        <f t="shared" ref="AS32:AS33" si="190">IF(AND((AR32&gt;0),(AR$4&gt;0)),(AR32/AR$4*100),"")</f>
        <v/>
      </c>
      <c r="AT32" s="19"/>
      <c r="AU32" s="4" t="str">
        <f t="shared" ref="AU32:AU33" si="191">IF(AND((AT32&gt;0),(AT$4&gt;0)),(AT32/AT$4*100),"")</f>
        <v/>
      </c>
      <c r="AV32" s="19"/>
      <c r="AW32" s="4" t="str">
        <f t="shared" ref="AW32:AW33" si="192">IF(AND((AV32&gt;0),(AV$4&gt;0)),(AV32/AV$4*100),"")</f>
        <v/>
      </c>
      <c r="AX32" s="19"/>
      <c r="AY32" s="4" t="str">
        <f t="shared" ref="AY32:AY33" si="193">IF(AND((AX32&gt;0),(AX$4&gt;0)),(AX32/AX$4*100),"")</f>
        <v/>
      </c>
      <c r="AZ32" s="19"/>
      <c r="BA32" s="4" t="str">
        <f t="shared" ref="BA32:BA33" si="194">IF(AND((AZ32&gt;0),(AZ$4&gt;0)),(AZ32/AZ$4*100),"")</f>
        <v/>
      </c>
      <c r="BB32" s="19"/>
      <c r="BC32" s="4" t="str">
        <f t="shared" ref="BC32:BC33" si="195">IF(AND((BB32&gt;0),(BB$4&gt;0)),(BB32/BB$4*100),"")</f>
        <v/>
      </c>
      <c r="BD32" s="19"/>
      <c r="BE32" s="4" t="str">
        <f t="shared" ref="BE32:BE33" si="196">IF(AND((BD32&gt;0),(BD$4&gt;0)),(BD32/BD$4*100),"")</f>
        <v/>
      </c>
      <c r="BF32" s="19"/>
      <c r="BG32" s="4" t="str">
        <f t="shared" ref="BG32:BG33" si="197">IF(AND((BF32&gt;0),(BF$4&gt;0)),(BF32/BF$4*100),"")</f>
        <v/>
      </c>
      <c r="BH32" s="19"/>
      <c r="BI32" s="4" t="str">
        <f t="shared" ref="BI32:BI33" si="198">IF(AND((BH32&gt;0),(BH$4&gt;0)),(BH32/BH$4*100),"")</f>
        <v/>
      </c>
      <c r="BK32" s="57" t="s">
        <v>26</v>
      </c>
      <c r="BL32" s="30">
        <f t="shared" si="16"/>
        <v>1</v>
      </c>
      <c r="BM32" s="31">
        <f t="shared" si="17"/>
        <v>9</v>
      </c>
      <c r="BN32" s="32" t="str">
        <f t="shared" si="18"/>
        <v>–</v>
      </c>
      <c r="BO32" s="33">
        <f t="shared" si="19"/>
        <v>9</v>
      </c>
      <c r="BP32" s="34">
        <f t="shared" si="20"/>
        <v>30.303030303030305</v>
      </c>
      <c r="BQ32" s="35" t="str">
        <f t="shared" si="40"/>
        <v>–</v>
      </c>
      <c r="BR32" s="36">
        <f t="shared" si="21"/>
        <v>30.303030303030305</v>
      </c>
      <c r="BS32" s="37">
        <f t="shared" si="22"/>
        <v>9</v>
      </c>
      <c r="BT32" s="38">
        <f t="shared" si="22"/>
        <v>30.303030303030305</v>
      </c>
      <c r="BU32" s="32" t="str">
        <f t="shared" si="23"/>
        <v>?</v>
      </c>
      <c r="BV32" s="39" t="str">
        <f t="shared" si="23"/>
        <v>?</v>
      </c>
    </row>
    <row r="33" spans="1:74" ht="16.5" customHeight="1" x14ac:dyDescent="0.2">
      <c r="A33" s="10" t="s">
        <v>27</v>
      </c>
      <c r="B33" s="19"/>
      <c r="C33" s="4" t="str">
        <f>IF(AND((B33&gt;0),(B$4&gt;0)),(B33/B$4*100),"")</f>
        <v/>
      </c>
      <c r="D33" s="19">
        <v>2.4</v>
      </c>
      <c r="E33" s="4">
        <f>IF(AND((D33&gt;0),(D$4&gt;0)),(D33/D$4*100),"")</f>
        <v>8.0808080808080796</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si="183"/>
        <v/>
      </c>
      <c r="AF33" s="19"/>
      <c r="AG33" s="4" t="str">
        <f t="shared" si="184"/>
        <v/>
      </c>
      <c r="AH33" s="19"/>
      <c r="AI33" s="4" t="str">
        <f t="shared" si="185"/>
        <v/>
      </c>
      <c r="AJ33" s="19"/>
      <c r="AK33" s="4" t="str">
        <f t="shared" si="186"/>
        <v/>
      </c>
      <c r="AL33" s="19"/>
      <c r="AM33" s="4" t="str">
        <f t="shared" si="187"/>
        <v/>
      </c>
      <c r="AN33" s="19"/>
      <c r="AO33" s="4" t="str">
        <f t="shared" si="188"/>
        <v/>
      </c>
      <c r="AP33" s="19"/>
      <c r="AQ33" s="4" t="str">
        <f t="shared" si="189"/>
        <v/>
      </c>
      <c r="AR33" s="19"/>
      <c r="AS33" s="4" t="str">
        <f t="shared" si="190"/>
        <v/>
      </c>
      <c r="AT33" s="19"/>
      <c r="AU33" s="4" t="str">
        <f t="shared" si="191"/>
        <v/>
      </c>
      <c r="AV33" s="19"/>
      <c r="AW33" s="4" t="str">
        <f t="shared" si="192"/>
        <v/>
      </c>
      <c r="AX33" s="19"/>
      <c r="AY33" s="4" t="str">
        <f t="shared" si="193"/>
        <v/>
      </c>
      <c r="AZ33" s="19"/>
      <c r="BA33" s="4" t="str">
        <f t="shared" si="194"/>
        <v/>
      </c>
      <c r="BB33" s="19"/>
      <c r="BC33" s="4" t="str">
        <f t="shared" si="195"/>
        <v/>
      </c>
      <c r="BD33" s="19"/>
      <c r="BE33" s="4" t="str">
        <f t="shared" si="196"/>
        <v/>
      </c>
      <c r="BF33" s="19"/>
      <c r="BG33" s="4" t="str">
        <f t="shared" si="197"/>
        <v/>
      </c>
      <c r="BH33" s="19"/>
      <c r="BI33" s="4" t="str">
        <f t="shared" si="198"/>
        <v/>
      </c>
      <c r="BK33" s="57" t="s">
        <v>27</v>
      </c>
      <c r="BL33" s="30">
        <f t="shared" si="16"/>
        <v>1</v>
      </c>
      <c r="BM33" s="31">
        <f t="shared" si="17"/>
        <v>2.4</v>
      </c>
      <c r="BN33" s="32" t="str">
        <f t="shared" si="18"/>
        <v>–</v>
      </c>
      <c r="BO33" s="33">
        <f t="shared" si="19"/>
        <v>2.4</v>
      </c>
      <c r="BP33" s="34">
        <f t="shared" si="20"/>
        <v>8.0808080808080796</v>
      </c>
      <c r="BQ33" s="35" t="str">
        <f t="shared" si="40"/>
        <v>–</v>
      </c>
      <c r="BR33" s="36">
        <f t="shared" si="21"/>
        <v>8.0808080808080796</v>
      </c>
      <c r="BS33" s="37">
        <f t="shared" si="22"/>
        <v>2.4</v>
      </c>
      <c r="BT33" s="38">
        <f t="shared" si="22"/>
        <v>8.0808080808080796</v>
      </c>
      <c r="BU33" s="32" t="str">
        <f t="shared" si="23"/>
        <v>?</v>
      </c>
      <c r="BV33" s="39" t="str">
        <f t="shared" si="23"/>
        <v>?</v>
      </c>
    </row>
    <row r="34" spans="1:74" ht="16.5" customHeight="1" thickBot="1" x14ac:dyDescent="0.25">
      <c r="A34" s="10" t="s">
        <v>74</v>
      </c>
      <c r="B34" s="68" t="str">
        <f>IF(AND((B33&gt;0),(B32&gt;0)),(B33/B32),"")</f>
        <v/>
      </c>
      <c r="C34" s="4" t="s">
        <v>3</v>
      </c>
      <c r="D34" s="68">
        <f>IF(AND((D33&gt;0),(D32&gt;0)),(D33/D32),"")</f>
        <v>0.26666666666666666</v>
      </c>
      <c r="E34" s="4" t="s">
        <v>3</v>
      </c>
      <c r="F34" s="68" t="str">
        <f>IF(AND((F33&gt;0),(F32&gt;0)),(F33/F32),"")</f>
        <v/>
      </c>
      <c r="G34" s="4" t="s">
        <v>3</v>
      </c>
      <c r="H34" s="68" t="str">
        <f>IF(AND((H33&gt;0),(H32&gt;0)),(H33/H32),"")</f>
        <v/>
      </c>
      <c r="I34" s="4" t="s">
        <v>3</v>
      </c>
      <c r="J34" s="68" t="str">
        <f>IF(AND((J33&gt;0),(J32&gt;0)),(J33/J32),"")</f>
        <v/>
      </c>
      <c r="K34" s="4" t="s">
        <v>3</v>
      </c>
      <c r="L34" s="68" t="str">
        <f>IF(AND((L33&gt;0),(L32&gt;0)),(L33/L32),"")</f>
        <v/>
      </c>
      <c r="M34" s="4" t="s">
        <v>3</v>
      </c>
      <c r="N34" s="68" t="str">
        <f>IF(AND((N33&gt;0),(N32&gt;0)),(N33/N32),"")</f>
        <v/>
      </c>
      <c r="O34" s="4" t="s">
        <v>3</v>
      </c>
      <c r="P34" s="68" t="str">
        <f>IF(AND((P33&gt;0),(P32&gt;0)),(P33/P32),"")</f>
        <v/>
      </c>
      <c r="Q34" s="4" t="s">
        <v>3</v>
      </c>
      <c r="R34" s="68" t="str">
        <f>IF(AND((R33&gt;0),(R32&gt;0)),(R33/R32),"")</f>
        <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199">IF(AND((AD33&gt;0),(AD32&gt;0)),(AD33/AD32),"")</f>
        <v/>
      </c>
      <c r="AE34" s="4" t="s">
        <v>3</v>
      </c>
      <c r="AF34" s="68" t="str">
        <f t="shared" ref="AF34" si="200">IF(AND((AF33&gt;0),(AF32&gt;0)),(AF33/AF32),"")</f>
        <v/>
      </c>
      <c r="AG34" s="4" t="s">
        <v>3</v>
      </c>
      <c r="AH34" s="68" t="str">
        <f t="shared" ref="AH34" si="201">IF(AND((AH33&gt;0),(AH32&gt;0)),(AH33/AH32),"")</f>
        <v/>
      </c>
      <c r="AI34" s="4" t="s">
        <v>3</v>
      </c>
      <c r="AJ34" s="68" t="str">
        <f t="shared" ref="AJ34" si="202">IF(AND((AJ33&gt;0),(AJ32&gt;0)),(AJ33/AJ32),"")</f>
        <v/>
      </c>
      <c r="AK34" s="4" t="s">
        <v>3</v>
      </c>
      <c r="AL34" s="68" t="str">
        <f t="shared" ref="AL34" si="203">IF(AND((AL33&gt;0),(AL32&gt;0)),(AL33/AL32),"")</f>
        <v/>
      </c>
      <c r="AM34" s="4" t="s">
        <v>3</v>
      </c>
      <c r="AN34" s="68" t="str">
        <f t="shared" ref="AN34" si="204">IF(AND((AN33&gt;0),(AN32&gt;0)),(AN33/AN32),"")</f>
        <v/>
      </c>
      <c r="AO34" s="4" t="s">
        <v>3</v>
      </c>
      <c r="AP34" s="68" t="str">
        <f t="shared" ref="AP34" si="205">IF(AND((AP33&gt;0),(AP32&gt;0)),(AP33/AP32),"")</f>
        <v/>
      </c>
      <c r="AQ34" s="4" t="s">
        <v>3</v>
      </c>
      <c r="AR34" s="68" t="str">
        <f t="shared" ref="AR34" si="206">IF(AND((AR33&gt;0),(AR32&gt;0)),(AR33/AR32),"")</f>
        <v/>
      </c>
      <c r="AS34" s="4" t="s">
        <v>3</v>
      </c>
      <c r="AT34" s="68" t="str">
        <f t="shared" ref="AT34" si="207">IF(AND((AT33&gt;0),(AT32&gt;0)),(AT33/AT32),"")</f>
        <v/>
      </c>
      <c r="AU34" s="4" t="s">
        <v>3</v>
      </c>
      <c r="AV34" s="68" t="str">
        <f t="shared" ref="AV34" si="208">IF(AND((AV33&gt;0),(AV32&gt;0)),(AV33/AV32),"")</f>
        <v/>
      </c>
      <c r="AW34" s="4" t="s">
        <v>3</v>
      </c>
      <c r="AX34" s="68" t="str">
        <f t="shared" ref="AX34" si="209">IF(AND((AX33&gt;0),(AX32&gt;0)),(AX33/AX32),"")</f>
        <v/>
      </c>
      <c r="AY34" s="4" t="s">
        <v>3</v>
      </c>
      <c r="AZ34" s="68" t="str">
        <f t="shared" ref="AZ34" si="210">IF(AND((AZ33&gt;0),(AZ32&gt;0)),(AZ33/AZ32),"")</f>
        <v/>
      </c>
      <c r="BA34" s="4" t="s">
        <v>3</v>
      </c>
      <c r="BB34" s="68" t="str">
        <f t="shared" ref="BB34" si="211">IF(AND((BB33&gt;0),(BB32&gt;0)),(BB33/BB32),"")</f>
        <v/>
      </c>
      <c r="BC34" s="4" t="s">
        <v>3</v>
      </c>
      <c r="BD34" s="68" t="str">
        <f t="shared" ref="BD34" si="212">IF(AND((BD33&gt;0),(BD32&gt;0)),(BD33/BD32),"")</f>
        <v/>
      </c>
      <c r="BE34" s="4" t="s">
        <v>3</v>
      </c>
      <c r="BF34" s="68" t="str">
        <f t="shared" ref="BF34" si="213">IF(AND((BF33&gt;0),(BF32&gt;0)),(BF33/BF32),"")</f>
        <v/>
      </c>
      <c r="BG34" s="4" t="s">
        <v>3</v>
      </c>
      <c r="BH34" s="68" t="str">
        <f t="shared" ref="BH34" si="214">IF(AND((BH33&gt;0),(BH32&gt;0)),(BH33/BH32),"")</f>
        <v/>
      </c>
      <c r="BI34" s="4" t="s">
        <v>3</v>
      </c>
      <c r="BK34" s="58" t="s">
        <v>28</v>
      </c>
      <c r="BL34" s="44">
        <f t="shared" si="16"/>
        <v>1</v>
      </c>
      <c r="BM34" s="45">
        <f t="shared" si="17"/>
        <v>0.26666666666666666</v>
      </c>
      <c r="BN34" s="46" t="str">
        <f t="shared" si="18"/>
        <v>–</v>
      </c>
      <c r="BO34" s="47">
        <f t="shared" si="19"/>
        <v>0.26666666666666666</v>
      </c>
      <c r="BP34" s="48" t="str">
        <f t="shared" si="20"/>
        <v/>
      </c>
      <c r="BQ34" s="49" t="s">
        <v>3</v>
      </c>
      <c r="BR34" s="50" t="str">
        <f t="shared" si="21"/>
        <v/>
      </c>
      <c r="BS34" s="51">
        <f t="shared" si="22"/>
        <v>0.26666666666666666</v>
      </c>
      <c r="BT34" s="52" t="s">
        <v>3</v>
      </c>
      <c r="BU34" s="53" t="str">
        <f t="shared" si="23"/>
        <v>?</v>
      </c>
      <c r="BV34" s="54" t="s">
        <v>3</v>
      </c>
    </row>
    <row r="35" spans="1:74"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13" sqref="J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49</v>
      </c>
      <c r="B1" s="81" t="s">
        <v>50</v>
      </c>
      <c r="C1" s="67" t="s">
        <v>34</v>
      </c>
      <c r="D1" s="82" t="s">
        <v>4</v>
      </c>
      <c r="E1" s="82" t="s">
        <v>25</v>
      </c>
      <c r="F1" s="82" t="s">
        <v>35</v>
      </c>
      <c r="G1" s="82" t="s">
        <v>36</v>
      </c>
      <c r="H1" s="82" t="s">
        <v>37</v>
      </c>
      <c r="I1" s="82" t="s">
        <v>38</v>
      </c>
      <c r="J1" s="82" t="s">
        <v>39</v>
      </c>
      <c r="K1" s="82" t="s">
        <v>40</v>
      </c>
      <c r="L1" s="82" t="s">
        <v>62</v>
      </c>
      <c r="M1" s="82" t="s">
        <v>64</v>
      </c>
      <c r="N1" s="82" t="s">
        <v>63</v>
      </c>
      <c r="O1" s="82" t="s">
        <v>5</v>
      </c>
      <c r="P1" s="82" t="s">
        <v>6</v>
      </c>
      <c r="Q1" s="82" t="s">
        <v>7</v>
      </c>
      <c r="R1" s="82" t="s">
        <v>51</v>
      </c>
      <c r="S1" s="82" t="s">
        <v>52</v>
      </c>
      <c r="T1" s="82" t="s">
        <v>75</v>
      </c>
      <c r="U1" s="82" t="s">
        <v>53</v>
      </c>
      <c r="V1" s="82" t="s">
        <v>54</v>
      </c>
      <c r="W1" s="82" t="s">
        <v>76</v>
      </c>
      <c r="X1" s="82" t="s">
        <v>55</v>
      </c>
      <c r="Y1" s="82" t="s">
        <v>56</v>
      </c>
      <c r="Z1" s="82" t="s">
        <v>77</v>
      </c>
      <c r="AA1" s="82" t="s">
        <v>57</v>
      </c>
      <c r="AB1" s="82" t="s">
        <v>58</v>
      </c>
      <c r="AC1" s="82" t="s">
        <v>78</v>
      </c>
    </row>
    <row r="2" spans="1:29" ht="25.5" x14ac:dyDescent="0.2">
      <c r="A2" s="119" t="str">
        <f>'general info'!D2</f>
        <v>Echiniscus scabrocirrosus</v>
      </c>
      <c r="B2" s="120" t="str">
        <f>'general info'!D3</f>
        <v>ZA.431</v>
      </c>
      <c r="C2" s="99" t="str">
        <f>females!B1</f>
        <v>1 (HOL)</v>
      </c>
      <c r="D2" s="100">
        <f>IF(females!B3&gt;0,females!B3,"")</f>
        <v>387.3</v>
      </c>
      <c r="E2" s="105">
        <f>IF(females!B4&gt;0,females!B4,"")</f>
        <v>68.2</v>
      </c>
      <c r="F2" s="105">
        <f>IF(females!B6&gt;0,females!B6,"")</f>
        <v>15.9</v>
      </c>
      <c r="G2" s="105">
        <f>IF(females!B7&gt;0,females!B7,"")</f>
        <v>9.1</v>
      </c>
      <c r="H2" s="105">
        <f>IF(females!B8&gt;0,females!B8,"")</f>
        <v>20.2</v>
      </c>
      <c r="I2" s="105">
        <f>IF(females!B9&gt;0,females!B9,"")</f>
        <v>7</v>
      </c>
      <c r="J2" s="105">
        <f>IF(females!B10&gt;0,females!B10,"")</f>
        <v>41.6</v>
      </c>
      <c r="K2" s="106">
        <f>IF(females!B11&gt;0,females!B11,"")</f>
        <v>0.10741027627162407</v>
      </c>
      <c r="L2" s="105">
        <f>IF(females!B13&gt;0,females!B13,"")</f>
        <v>143.80000000000001</v>
      </c>
      <c r="M2" s="105">
        <f>IF(females!B14&gt;0,females!B14,"")</f>
        <v>75.2</v>
      </c>
      <c r="N2" s="105">
        <f>IF(females!B15&gt;0,females!B15,"")</f>
        <v>120.3</v>
      </c>
      <c r="O2" s="105">
        <f>IF(females!B16&gt;0,females!B16,"")</f>
        <v>2.9</v>
      </c>
      <c r="P2" s="105">
        <f>IF(females!B17&gt;0,females!B17,"")</f>
        <v>4.7</v>
      </c>
      <c r="Q2" s="105">
        <f>IF(females!B18&gt;0,females!B18,"")</f>
        <v>12</v>
      </c>
      <c r="R2" s="105">
        <f>IF(females!B20&gt;0,females!B20,"")</f>
        <v>19.3</v>
      </c>
      <c r="S2" s="105">
        <f>IF(females!B21&gt;0,females!B21,"")</f>
        <v>4.5999999999999996</v>
      </c>
      <c r="T2" s="106">
        <f>IF(females!B22&gt;0,females!B22,"")</f>
        <v>0.23834196891191708</v>
      </c>
      <c r="U2" s="105" t="str">
        <f>IF(females!B24&gt;0,females!B24,"")</f>
        <v/>
      </c>
      <c r="V2" s="105" t="str">
        <f>IF(females!B25&gt;0,females!B25,"")</f>
        <v/>
      </c>
      <c r="W2" s="106" t="str">
        <f>IF(females!B26&gt;0,females!B26,"")</f>
        <v/>
      </c>
      <c r="X2" s="105">
        <f>IF(females!B28&gt;0,females!B28,"")</f>
        <v>18.899999999999999</v>
      </c>
      <c r="Y2" s="107">
        <f>IF(females!B29&gt;0,females!B29,"")</f>
        <v>4.9000000000000004</v>
      </c>
      <c r="Z2" s="108">
        <f>IF(females!B30&gt;0,females!B30,"")</f>
        <v>0.2592592592592593</v>
      </c>
      <c r="AA2" s="107">
        <f>IF(females!B32&gt;0,females!B32,"")</f>
        <v>19.600000000000001</v>
      </c>
      <c r="AB2" s="107">
        <f>IF(females!B33&gt;0,females!B33,"")</f>
        <v>5.2</v>
      </c>
      <c r="AC2" s="108">
        <f>IF(females!B34&gt;0,females!B34,"")</f>
        <v>0.26530612244897961</v>
      </c>
    </row>
    <row r="3" spans="1:29" ht="25.5" x14ac:dyDescent="0.2">
      <c r="A3" s="63" t="str">
        <f t="shared" ref="A3:B19" si="0">A$2</f>
        <v>Echiniscus scabrocirrosus</v>
      </c>
      <c r="B3" s="79" t="str">
        <f>B$2</f>
        <v>ZA.431</v>
      </c>
      <c r="C3" s="99">
        <f>females!D1</f>
        <v>2</v>
      </c>
      <c r="D3" s="100">
        <f>IF(females!D3&gt;0,females!D3,"")</f>
        <v>371.9</v>
      </c>
      <c r="E3" s="109">
        <f>IF(females!D4&gt;0,females!D4,"")</f>
        <v>80</v>
      </c>
      <c r="F3" s="109">
        <f>IF(females!D6&gt;0,females!D6,"")</f>
        <v>15.7</v>
      </c>
      <c r="G3" s="109">
        <f>IF(females!D7&gt;0,females!D7,"")</f>
        <v>7.1</v>
      </c>
      <c r="H3" s="109">
        <f>IF(females!D8&gt;0,females!D8,"")</f>
        <v>23.6</v>
      </c>
      <c r="I3" s="109">
        <f>IF(females!D9&gt;0,females!D9,"")</f>
        <v>9.8000000000000007</v>
      </c>
      <c r="J3" s="109">
        <f>IF(females!D10&gt;0,females!D10,"")</f>
        <v>42.2</v>
      </c>
      <c r="K3" s="108">
        <f>IF(females!D11&gt;0,females!D11,"")</f>
        <v>0.11347136326969617</v>
      </c>
      <c r="L3" s="109">
        <f>IF(females!D13&gt;0,females!D13,"")</f>
        <v>113.9</v>
      </c>
      <c r="M3" s="109">
        <f>IF(females!D14&gt;0,females!D14,"")</f>
        <v>38.4</v>
      </c>
      <c r="N3" s="109">
        <f>IF(females!D15&gt;0,females!D15,"")</f>
        <v>130.9</v>
      </c>
      <c r="O3" s="109">
        <f>IF(females!D16&gt;0,females!D16,"")</f>
        <v>5.7</v>
      </c>
      <c r="P3" s="109">
        <f>IF(females!D17&gt;0,females!D17,"")</f>
        <v>4</v>
      </c>
      <c r="Q3" s="109" t="str">
        <f>IF(females!D18&gt;0,females!D18,"")</f>
        <v/>
      </c>
      <c r="R3" s="109">
        <f>IF(females!D20&gt;0,females!D20,"")</f>
        <v>19.600000000000001</v>
      </c>
      <c r="S3" s="109">
        <f>IF(females!D21&gt;0,females!D21,"")</f>
        <v>4</v>
      </c>
      <c r="T3" s="108">
        <f>IF(females!D22&gt;0,females!D22,"")</f>
        <v>0.2040816326530612</v>
      </c>
      <c r="U3" s="109">
        <f>IF(females!D24&gt;0,females!D24,"")</f>
        <v>19.600000000000001</v>
      </c>
      <c r="V3" s="109">
        <f>IF(females!D25&gt;0,females!D25,"")</f>
        <v>3.7</v>
      </c>
      <c r="W3" s="108">
        <f>IF(females!D26&gt;0,females!D26,"")</f>
        <v>0.18877551020408162</v>
      </c>
      <c r="X3" s="109" t="str">
        <f>IF(females!D28&gt;0,females!D28,"")</f>
        <v/>
      </c>
      <c r="Y3" s="107" t="str">
        <f>IF(females!D29&gt;0,females!D29,"")</f>
        <v/>
      </c>
      <c r="Z3" s="108" t="str">
        <f>IF(females!D30&gt;0,females!D30,"")</f>
        <v/>
      </c>
      <c r="AA3" s="107">
        <f>IF(females!D32&gt;0,females!D32,"")</f>
        <v>22.7</v>
      </c>
      <c r="AB3" s="107">
        <f>IF(females!D33&gt;0,females!D33,"")</f>
        <v>3.8</v>
      </c>
      <c r="AC3" s="108">
        <f>IF(females!D34&gt;0,females!D34,"")</f>
        <v>0.16740088105726872</v>
      </c>
    </row>
    <row r="4" spans="1:29" ht="25.5" x14ac:dyDescent="0.2">
      <c r="A4" s="63" t="str">
        <f t="shared" si="0"/>
        <v>Echiniscus scabrocirrosus</v>
      </c>
      <c r="B4" s="79" t="str">
        <f t="shared" si="0"/>
        <v>ZA.431</v>
      </c>
      <c r="C4" s="99">
        <f>females!F1</f>
        <v>3</v>
      </c>
      <c r="D4" s="100">
        <f>IF(females!F3&gt;0,females!F3,"")</f>
        <v>355.6</v>
      </c>
      <c r="E4" s="109">
        <f>IF(females!F4&gt;0,females!F4,"")</f>
        <v>63.7</v>
      </c>
      <c r="F4" s="109">
        <f>IF(females!F6&gt;0,females!F6,"")</f>
        <v>17.100000000000001</v>
      </c>
      <c r="G4" s="109">
        <f>IF(females!F7&gt;0,females!F7,"")</f>
        <v>8.6999999999999993</v>
      </c>
      <c r="H4" s="109">
        <f>IF(females!F8&gt;0,females!F8,"")</f>
        <v>23.1</v>
      </c>
      <c r="I4" s="109">
        <f>IF(females!F9&gt;0,females!F9,"")</f>
        <v>6.8</v>
      </c>
      <c r="J4" s="109">
        <f>IF(females!F10&gt;0,females!F10,"")</f>
        <v>53</v>
      </c>
      <c r="K4" s="108">
        <f>IF(females!F11&gt;0,females!F11,"")</f>
        <v>0.14904386951631046</v>
      </c>
      <c r="L4" s="109">
        <f>IF(females!F13&gt;0,females!F13,"")</f>
        <v>122.5</v>
      </c>
      <c r="M4" s="109">
        <f>IF(females!F14&gt;0,females!F14,"")</f>
        <v>74.3</v>
      </c>
      <c r="N4" s="109" t="str">
        <f>IF(females!F15&gt;0,females!F15,"")</f>
        <v/>
      </c>
      <c r="O4" s="109">
        <f>IF(females!F16&gt;0,females!F16,"")</f>
        <v>3.9</v>
      </c>
      <c r="P4" s="109">
        <f>IF(females!F17&gt;0,females!F17,"")</f>
        <v>4.3</v>
      </c>
      <c r="Q4" s="109">
        <f>IF(females!F18&gt;0,females!F18,"")</f>
        <v>11</v>
      </c>
      <c r="R4" s="109" t="str">
        <f>IF(females!F20&gt;0,females!F20,"")</f>
        <v/>
      </c>
      <c r="S4" s="109" t="str">
        <f>IF(females!F21&gt;0,females!F21,"")</f>
        <v/>
      </c>
      <c r="T4" s="108" t="str">
        <f>IF(females!F22&gt;0,females!F22,"")</f>
        <v/>
      </c>
      <c r="U4" s="109">
        <f>IF(females!F24&gt;0,females!F24,"")</f>
        <v>18.7</v>
      </c>
      <c r="V4" s="109">
        <f>IF(females!F25&gt;0,females!F25,"")</f>
        <v>4.2</v>
      </c>
      <c r="W4" s="108">
        <f>IF(females!F26&gt;0,females!F26,"")</f>
        <v>0.22459893048128343</v>
      </c>
      <c r="X4" s="109" t="str">
        <f>IF(females!F28&gt;0,females!F28,"")</f>
        <v/>
      </c>
      <c r="Y4" s="107" t="str">
        <f>IF(females!F29&gt;0,females!F29,"")</f>
        <v/>
      </c>
      <c r="Z4" s="108" t="str">
        <f>IF(females!F30&gt;0,females!F30,"")</f>
        <v/>
      </c>
      <c r="AA4" s="107" t="str">
        <f>IF(females!F32&gt;0,females!F32,"")</f>
        <v/>
      </c>
      <c r="AB4" s="107" t="str">
        <f>IF(females!F33&gt;0,females!F33,"")</f>
        <v/>
      </c>
      <c r="AC4" s="108" t="str">
        <f>IF(females!F34&gt;0,females!F34,"")</f>
        <v/>
      </c>
    </row>
    <row r="5" spans="1:29" ht="25.5" x14ac:dyDescent="0.2">
      <c r="A5" s="63" t="str">
        <f t="shared" si="0"/>
        <v>Echiniscus scabrocirrosus</v>
      </c>
      <c r="B5" s="79" t="str">
        <f t="shared" si="0"/>
        <v>ZA.431</v>
      </c>
      <c r="C5" s="99">
        <f>females!H1</f>
        <v>4</v>
      </c>
      <c r="D5" s="100">
        <f>IF(females!H3&gt;0,females!H3,"")</f>
        <v>330.7</v>
      </c>
      <c r="E5" s="109">
        <f>IF(females!H4&gt;0,females!H4,"")</f>
        <v>67.2</v>
      </c>
      <c r="F5" s="109" t="str">
        <f>IF(females!H6&gt;0,females!H6,"")</f>
        <v/>
      </c>
      <c r="G5" s="109">
        <f>IF(females!H7&gt;0,females!H7,"")</f>
        <v>8.6</v>
      </c>
      <c r="H5" s="109">
        <f>IF(females!H8&gt;0,females!H8,"")</f>
        <v>18.899999999999999</v>
      </c>
      <c r="I5" s="109">
        <f>IF(females!H9&gt;0,females!H9,"")</f>
        <v>7.9</v>
      </c>
      <c r="J5" s="109">
        <f>IF(females!H10&gt;0,females!H10,"")</f>
        <v>52.4</v>
      </c>
      <c r="K5" s="108">
        <f>IF(females!H11&gt;0,females!H11,"")</f>
        <v>0.15845176897490174</v>
      </c>
      <c r="L5" s="109">
        <f>IF(females!H13&gt;0,females!H13,"")</f>
        <v>60.3</v>
      </c>
      <c r="M5" s="109">
        <f>IF(females!H14&gt;0,females!H14,"")</f>
        <v>74</v>
      </c>
      <c r="N5" s="109" t="str">
        <f>IF(females!H15&gt;0,females!H15,"")</f>
        <v/>
      </c>
      <c r="O5" s="109">
        <f>IF(females!H16&gt;0,females!H16,"")</f>
        <v>2.8</v>
      </c>
      <c r="P5" s="109">
        <f>IF(females!H17&gt;0,females!H17,"")</f>
        <v>3.9</v>
      </c>
      <c r="Q5" s="109" t="str">
        <f>IF(females!H18&gt;0,females!H18,"")</f>
        <v/>
      </c>
      <c r="R5" s="109">
        <f>IF(females!H20&gt;0,females!H20,"")</f>
        <v>17.600000000000001</v>
      </c>
      <c r="S5" s="109">
        <f>IF(females!H21&gt;0,females!H21,"")</f>
        <v>4</v>
      </c>
      <c r="T5" s="108">
        <f>IF(females!H22&gt;0,females!H22,"")</f>
        <v>0.22727272727272727</v>
      </c>
      <c r="U5" s="109">
        <f>IF(females!H24&gt;0,females!H24,"")</f>
        <v>17.399999999999999</v>
      </c>
      <c r="V5" s="109">
        <f>IF(females!H25&gt;0,females!H25,"")</f>
        <v>4.5</v>
      </c>
      <c r="W5" s="108">
        <f>IF(females!H26&gt;0,females!H26,"")</f>
        <v>0.25862068965517243</v>
      </c>
      <c r="X5" s="109">
        <f>IF(females!H28&gt;0,females!H28,"")</f>
        <v>18.600000000000001</v>
      </c>
      <c r="Y5" s="107">
        <f>IF(females!H29&gt;0,females!H29,"")</f>
        <v>3.6</v>
      </c>
      <c r="Z5" s="108">
        <f>IF(females!H30&gt;0,females!H30,"")</f>
        <v>0.19354838709677419</v>
      </c>
      <c r="AA5" s="107">
        <f>IF(females!H32&gt;0,females!H32,"")</f>
        <v>20.5</v>
      </c>
      <c r="AB5" s="107">
        <f>IF(females!H33&gt;0,females!H33,"")</f>
        <v>5.3</v>
      </c>
      <c r="AC5" s="108">
        <f>IF(females!H34&gt;0,females!H34,"")</f>
        <v>0.25853658536585367</v>
      </c>
    </row>
    <row r="6" spans="1:29" ht="25.5" x14ac:dyDescent="0.2">
      <c r="A6" s="63" t="str">
        <f t="shared" si="0"/>
        <v>Echiniscus scabrocirrosus</v>
      </c>
      <c r="B6" s="79" t="str">
        <f t="shared" si="0"/>
        <v>ZA.431</v>
      </c>
      <c r="C6" s="99">
        <f>females!J1</f>
        <v>5</v>
      </c>
      <c r="D6" s="100">
        <f>IF(females!J3&gt;0,females!J3,"")</f>
        <v>315.2</v>
      </c>
      <c r="E6" s="109">
        <f>IF(females!J4&gt;0,females!J4,"")</f>
        <v>61.3</v>
      </c>
      <c r="F6" s="109">
        <f>IF(females!J6&gt;0,females!J6,"")</f>
        <v>13</v>
      </c>
      <c r="G6" s="109">
        <f>IF(females!J7&gt;0,females!J7,"")</f>
        <v>10.8</v>
      </c>
      <c r="H6" s="109">
        <f>IF(females!J8&gt;0,females!J8,"")</f>
        <v>20.100000000000001</v>
      </c>
      <c r="I6" s="109">
        <f>IF(females!J9&gt;0,females!J9,"")</f>
        <v>7.5</v>
      </c>
      <c r="J6" s="109">
        <f>IF(females!J10&gt;0,females!J10,"")</f>
        <v>47.5</v>
      </c>
      <c r="K6" s="108">
        <f>IF(females!J11&gt;0,females!J11,"")</f>
        <v>0.15069796954314721</v>
      </c>
      <c r="L6" s="109">
        <f>IF(females!J13&gt;0,females!J13,"")</f>
        <v>122.3</v>
      </c>
      <c r="M6" s="109">
        <f>IF(females!J14&gt;0,females!J14,"")</f>
        <v>69</v>
      </c>
      <c r="N6" s="109">
        <f>IF(females!J15&gt;0,females!J15,"")</f>
        <v>114.8</v>
      </c>
      <c r="O6" s="109" t="str">
        <f>IF(females!J16&gt;0,females!J16,"")</f>
        <v/>
      </c>
      <c r="P6" s="109">
        <f>IF(females!J17&gt;0,females!J17,"")</f>
        <v>4.7</v>
      </c>
      <c r="Q6" s="109">
        <f>IF(females!J18&gt;0,females!J18,"")</f>
        <v>14</v>
      </c>
      <c r="R6" s="109">
        <f>IF(females!J20&gt;0,females!J20,"")</f>
        <v>15.2</v>
      </c>
      <c r="S6" s="109" t="str">
        <f>IF(females!J21&gt;0,females!J21,"")</f>
        <v/>
      </c>
      <c r="T6" s="108" t="str">
        <f>IF(females!J22&gt;0,females!J22,"")</f>
        <v/>
      </c>
      <c r="U6" s="109">
        <f>IF(females!J24&gt;0,females!J24,"")</f>
        <v>16</v>
      </c>
      <c r="V6" s="109">
        <f>IF(females!J25&gt;0,females!J25,"")</f>
        <v>3.1</v>
      </c>
      <c r="W6" s="108">
        <f>IF(females!J26&gt;0,females!J26,"")</f>
        <v>0.19375000000000001</v>
      </c>
      <c r="X6" s="109">
        <f>IF(females!J28&gt;0,females!J28,"")</f>
        <v>16.2</v>
      </c>
      <c r="Y6" s="107">
        <f>IF(females!J29&gt;0,females!J29,"")</f>
        <v>3.4</v>
      </c>
      <c r="Z6" s="108">
        <f>IF(females!J30&gt;0,females!J30,"")</f>
        <v>0.20987654320987656</v>
      </c>
      <c r="AA6" s="107">
        <f>IF(females!J32&gt;0,females!J32,"")</f>
        <v>18.100000000000001</v>
      </c>
      <c r="AB6" s="107">
        <f>IF(females!J33&gt;0,females!J33,"")</f>
        <v>3.7</v>
      </c>
      <c r="AC6" s="108">
        <f>IF(females!J34&gt;0,females!J34,"")</f>
        <v>0.20441988950276244</v>
      </c>
    </row>
    <row r="7" spans="1:29" ht="25.5" x14ac:dyDescent="0.2">
      <c r="A7" s="63" t="str">
        <f t="shared" si="0"/>
        <v>Echiniscus scabrocirrosus</v>
      </c>
      <c r="B7" s="79" t="str">
        <f t="shared" si="0"/>
        <v>ZA.431</v>
      </c>
      <c r="C7" s="99">
        <f>females!L1</f>
        <v>6</v>
      </c>
      <c r="D7" s="100">
        <f>IF(females!L3&gt;0,females!L3,"")</f>
        <v>325.10000000000002</v>
      </c>
      <c r="E7" s="109">
        <f>IF(females!L4&gt;0,females!L4,"")</f>
        <v>50.4</v>
      </c>
      <c r="F7" s="109">
        <f>IF(females!L6&gt;0,females!L6,"")</f>
        <v>11.5</v>
      </c>
      <c r="G7" s="109">
        <f>IF(females!L7&gt;0,females!L7,"")</f>
        <v>7.6</v>
      </c>
      <c r="H7" s="109">
        <f>IF(females!L8&gt;0,females!L8,"")</f>
        <v>14.5</v>
      </c>
      <c r="I7" s="109">
        <f>IF(females!L9&gt;0,females!L9,"")</f>
        <v>7.6</v>
      </c>
      <c r="J7" s="109">
        <f>IF(females!L10&gt;0,females!L10,"")</f>
        <v>38.1</v>
      </c>
      <c r="K7" s="108">
        <f>IF(females!L11&gt;0,females!L11,"")</f>
        <v>0.11719470932020916</v>
      </c>
      <c r="L7" s="109" t="str">
        <f>IF(females!L13&gt;0,females!L13,"")</f>
        <v/>
      </c>
      <c r="M7" s="109">
        <f>IF(females!L14&gt;0,females!L14,"")</f>
        <v>49.1</v>
      </c>
      <c r="N7" s="109">
        <f>IF(females!L15&gt;0,females!L15,"")</f>
        <v>127.1</v>
      </c>
      <c r="O7" s="109">
        <f>IF(females!L16&gt;0,females!L16,"")</f>
        <v>2.9</v>
      </c>
      <c r="P7" s="109">
        <f>IF(females!L17&gt;0,females!L17,"")</f>
        <v>3.7</v>
      </c>
      <c r="Q7" s="109">
        <f>IF(females!L18&gt;0,females!L18,"")</f>
        <v>20</v>
      </c>
      <c r="R7" s="109">
        <f>IF(females!L20&gt;0,females!L20,"")</f>
        <v>15.5</v>
      </c>
      <c r="S7" s="109">
        <f>IF(females!L21&gt;0,females!L21,"")</f>
        <v>2.9</v>
      </c>
      <c r="T7" s="108">
        <f>IF(females!L22&gt;0,females!L22,"")</f>
        <v>0.18709677419354839</v>
      </c>
      <c r="U7" s="109" t="str">
        <f>IF(females!L24&gt;0,females!L24,"")</f>
        <v/>
      </c>
      <c r="V7" s="109" t="str">
        <f>IF(females!L25&gt;0,females!L25,"")</f>
        <v/>
      </c>
      <c r="W7" s="108" t="str">
        <f>IF(females!L26&gt;0,females!L26,"")</f>
        <v/>
      </c>
      <c r="X7" s="109">
        <f>IF(females!L28&gt;0,females!L28,"")</f>
        <v>16.7</v>
      </c>
      <c r="Y7" s="107">
        <f>IF(females!L29&gt;0,females!L29,"")</f>
        <v>3.5</v>
      </c>
      <c r="Z7" s="108">
        <f>IF(females!L30&gt;0,females!L30,"")</f>
        <v>0.20958083832335331</v>
      </c>
      <c r="AA7" s="107">
        <f>IF(females!L32&gt;0,females!L32,"")</f>
        <v>17.7</v>
      </c>
      <c r="AB7" s="107">
        <f>IF(females!L33&gt;0,females!L33,"")</f>
        <v>3.3</v>
      </c>
      <c r="AC7" s="108">
        <f>IF(females!L34&gt;0,females!L34,"")</f>
        <v>0.1864406779661017</v>
      </c>
    </row>
    <row r="8" spans="1:29" ht="25.5" x14ac:dyDescent="0.2">
      <c r="A8" s="63" t="str">
        <f t="shared" si="0"/>
        <v>Echiniscus scabrocirrosus</v>
      </c>
      <c r="B8" s="79" t="str">
        <f t="shared" si="0"/>
        <v>ZA.431</v>
      </c>
      <c r="C8" s="99">
        <f>females!N1</f>
        <v>7</v>
      </c>
      <c r="D8" s="100">
        <f>IF(females!N3&gt;0,females!N3,"")</f>
        <v>309.10000000000002</v>
      </c>
      <c r="E8" s="109">
        <f>IF(females!N4&gt;0,females!N4,"")</f>
        <v>51.7</v>
      </c>
      <c r="F8" s="109">
        <f>IF(females!N6&gt;0,females!N6,"")</f>
        <v>11.1</v>
      </c>
      <c r="G8" s="109">
        <f>IF(females!N7&gt;0,females!N7,"")</f>
        <v>7.8</v>
      </c>
      <c r="H8" s="109">
        <f>IF(females!N8&gt;0,females!N8,"")</f>
        <v>17.899999999999999</v>
      </c>
      <c r="I8" s="109">
        <f>IF(females!N9&gt;0,females!N9,"")</f>
        <v>6</v>
      </c>
      <c r="J8" s="109">
        <f>IF(females!N10&gt;0,females!N10,"")</f>
        <v>43.9</v>
      </c>
      <c r="K8" s="108">
        <f>IF(females!N11&gt;0,females!N11,"")</f>
        <v>0.14202523455192492</v>
      </c>
      <c r="L8" s="109">
        <f>IF(females!N13&gt;0,females!N13,"")</f>
        <v>151.1</v>
      </c>
      <c r="M8" s="109">
        <f>IF(females!N14&gt;0,females!N14,"")</f>
        <v>70</v>
      </c>
      <c r="N8" s="109">
        <f>IF(females!N15&gt;0,females!N15,"")</f>
        <v>176.4</v>
      </c>
      <c r="O8" s="109">
        <f>IF(females!N16&gt;0,females!N16,"")</f>
        <v>2.2999999999999998</v>
      </c>
      <c r="P8" s="109">
        <f>IF(females!N17&gt;0,females!N17,"")</f>
        <v>2.8</v>
      </c>
      <c r="Q8" s="109">
        <f>IF(females!N18&gt;0,females!N18,"")</f>
        <v>12</v>
      </c>
      <c r="R8" s="109">
        <f>IF(females!N20&gt;0,females!N20,"")</f>
        <v>16.899999999999999</v>
      </c>
      <c r="S8" s="109">
        <f>IF(females!N21&gt;0,females!N21,"")</f>
        <v>3.3</v>
      </c>
      <c r="T8" s="108">
        <f>IF(females!N22&gt;0,females!N22,"")</f>
        <v>0.19526627218934911</v>
      </c>
      <c r="U8" s="109">
        <f>IF(females!N24&gt;0,females!N24,"")</f>
        <v>16.2</v>
      </c>
      <c r="V8" s="109">
        <f>IF(females!N25&gt;0,females!N25,"")</f>
        <v>3.4</v>
      </c>
      <c r="W8" s="108">
        <f>IF(females!N26&gt;0,females!N26,"")</f>
        <v>0.20987654320987656</v>
      </c>
      <c r="X8" s="109">
        <f>IF(females!N28&gt;0,females!N28,"")</f>
        <v>14.9</v>
      </c>
      <c r="Y8" s="107">
        <f>IF(females!N29&gt;0,females!N29,"")</f>
        <v>3.2</v>
      </c>
      <c r="Z8" s="108">
        <f>IF(females!N30&gt;0,females!N30,"")</f>
        <v>0.21476510067114093</v>
      </c>
      <c r="AA8" s="107">
        <f>IF(females!N32&gt;0,females!N32,"")</f>
        <v>18.600000000000001</v>
      </c>
      <c r="AB8" s="107">
        <f>IF(females!N33&gt;0,females!N33,"")</f>
        <v>3.2</v>
      </c>
      <c r="AC8" s="108">
        <f>IF(females!N34&gt;0,females!N34,"")</f>
        <v>0.17204301075268816</v>
      </c>
    </row>
    <row r="9" spans="1:29" ht="25.5" x14ac:dyDescent="0.2">
      <c r="A9" s="63" t="str">
        <f t="shared" si="0"/>
        <v>Echiniscus scabrocirrosus</v>
      </c>
      <c r="B9" s="79" t="str">
        <f t="shared" si="0"/>
        <v>ZA.431</v>
      </c>
      <c r="C9" s="99">
        <f>females!P1</f>
        <v>8</v>
      </c>
      <c r="D9" s="100">
        <f>IF(females!P3&gt;0,females!P3,"")</f>
        <v>231.3</v>
      </c>
      <c r="E9" s="109">
        <f>IF(females!P4&gt;0,females!P4,"")</f>
        <v>50.7</v>
      </c>
      <c r="F9" s="109">
        <f>IF(females!P6&gt;0,females!P6,"")</f>
        <v>14.9</v>
      </c>
      <c r="G9" s="109">
        <f>IF(females!P7&gt;0,females!P7,"")</f>
        <v>6.8</v>
      </c>
      <c r="H9" s="109">
        <f>IF(females!P8&gt;0,females!P8,"")</f>
        <v>18.399999999999999</v>
      </c>
      <c r="I9" s="109">
        <f>IF(females!P9&gt;0,females!P9,"")</f>
        <v>7</v>
      </c>
      <c r="J9" s="109">
        <f>IF(females!P10&gt;0,females!P10,"")</f>
        <v>43.7</v>
      </c>
      <c r="K9" s="108">
        <f>IF(females!P11&gt;0,females!P11,"")</f>
        <v>0.18893212278426286</v>
      </c>
      <c r="L9" s="109">
        <f>IF(females!P13&gt;0,females!P13,"")</f>
        <v>96.7</v>
      </c>
      <c r="M9" s="109">
        <f>IF(females!P14&gt;0,females!P14,"")</f>
        <v>75.099999999999994</v>
      </c>
      <c r="N9" s="109">
        <f>IF(females!P15&gt;0,females!P15,"")</f>
        <v>98.9</v>
      </c>
      <c r="O9" s="109">
        <f>IF(females!P16&gt;0,females!P16,"")</f>
        <v>2.2000000000000002</v>
      </c>
      <c r="P9" s="109">
        <f>IF(females!P17&gt;0,females!P17,"")</f>
        <v>3.8</v>
      </c>
      <c r="Q9" s="109">
        <f>IF(females!P18&gt;0,females!P18,"")</f>
        <v>17</v>
      </c>
      <c r="R9" s="109">
        <f>IF(females!P20&gt;0,females!P20,"")</f>
        <v>15</v>
      </c>
      <c r="S9" s="109">
        <f>IF(females!P21&gt;0,females!P21,"")</f>
        <v>3.5</v>
      </c>
      <c r="T9" s="108">
        <f>IF(females!P22&gt;0,females!P22,"")</f>
        <v>0.23333333333333334</v>
      </c>
      <c r="U9" s="109">
        <f>IF(females!P24&gt;0,females!P24,"")</f>
        <v>16.100000000000001</v>
      </c>
      <c r="V9" s="109">
        <f>IF(females!P25&gt;0,females!P25,"")</f>
        <v>3.7</v>
      </c>
      <c r="W9" s="108">
        <f>IF(females!P26&gt;0,females!P26,"")</f>
        <v>0.22981366459627328</v>
      </c>
      <c r="X9" s="109" t="str">
        <f>IF(females!P28&gt;0,females!P28,"")</f>
        <v/>
      </c>
      <c r="Y9" s="107" t="str">
        <f>IF(females!P29&gt;0,females!P29,"")</f>
        <v/>
      </c>
      <c r="Z9" s="108" t="str">
        <f>IF(females!P30&gt;0,females!P30,"")</f>
        <v/>
      </c>
      <c r="AA9" s="107" t="str">
        <f>IF(females!P32&gt;0,females!P32,"")</f>
        <v/>
      </c>
      <c r="AB9" s="107" t="str">
        <f>IF(females!P33&gt;0,females!P33,"")</f>
        <v/>
      </c>
      <c r="AC9" s="108" t="str">
        <f>IF(females!P34&gt;0,females!P34,"")</f>
        <v/>
      </c>
    </row>
    <row r="10" spans="1:29" ht="25.5" x14ac:dyDescent="0.2">
      <c r="A10" s="63" t="str">
        <f t="shared" si="0"/>
        <v>Echiniscus scabrocirrosus</v>
      </c>
      <c r="B10" s="79" t="str">
        <f t="shared" si="0"/>
        <v>ZA.431</v>
      </c>
      <c r="C10" s="99">
        <f>females!R1</f>
        <v>9</v>
      </c>
      <c r="D10" s="100">
        <f>IF(females!R3&gt;0,females!R3,"")</f>
        <v>284.5</v>
      </c>
      <c r="E10" s="109">
        <f>IF(females!R4&gt;0,females!R4,"")</f>
        <v>59.5</v>
      </c>
      <c r="F10" s="109">
        <f>IF(females!R6&gt;0,females!R6,"")</f>
        <v>17.3</v>
      </c>
      <c r="G10" s="109">
        <f>IF(females!R7&gt;0,females!R7,"")</f>
        <v>9</v>
      </c>
      <c r="H10" s="109">
        <f>IF(females!R8&gt;0,females!R8,"")</f>
        <v>18.8</v>
      </c>
      <c r="I10" s="109">
        <f>IF(females!R9&gt;0,females!R9,"")</f>
        <v>6.8</v>
      </c>
      <c r="J10" s="109">
        <f>IF(females!R10&gt;0,females!R10,"")</f>
        <v>46</v>
      </c>
      <c r="K10" s="108">
        <f>IF(females!R11&gt;0,females!R11,"")</f>
        <v>0.16168717047451669</v>
      </c>
      <c r="L10" s="109" t="str">
        <f>IF(females!R13&gt;0,females!R13,"")</f>
        <v/>
      </c>
      <c r="M10" s="109">
        <f>IF(females!R14&gt;0,females!R14,"")</f>
        <v>73.8</v>
      </c>
      <c r="N10" s="109" t="str">
        <f>IF(females!R15&gt;0,females!R15,"")</f>
        <v/>
      </c>
      <c r="O10" s="109">
        <f>IF(females!R16&gt;0,females!R16,"")</f>
        <v>3.6</v>
      </c>
      <c r="P10" s="109">
        <f>IF(females!R17&gt;0,females!R17,"")</f>
        <v>4.5999999999999996</v>
      </c>
      <c r="Q10" s="109">
        <f>IF(females!R18&gt;0,females!R18,"")</f>
        <v>18</v>
      </c>
      <c r="R10" s="109">
        <f>IF(females!R20&gt;0,females!R20,"")</f>
        <v>17</v>
      </c>
      <c r="S10" s="109">
        <f>IF(females!R21&gt;0,females!R21,"")</f>
        <v>4.3</v>
      </c>
      <c r="T10" s="108">
        <f>IF(females!R22&gt;0,females!R22,"")</f>
        <v>0.25294117647058822</v>
      </c>
      <c r="U10" s="109">
        <f>IF(females!R24&gt;0,females!R24,"")</f>
        <v>17.2</v>
      </c>
      <c r="V10" s="109">
        <f>IF(females!R25&gt;0,females!R25,"")</f>
        <v>3.9</v>
      </c>
      <c r="W10" s="108">
        <f>IF(females!R26&gt;0,females!R26,"")</f>
        <v>0.22674418604651164</v>
      </c>
      <c r="X10" s="109">
        <f>IF(females!R28&gt;0,females!R28,"")</f>
        <v>17.600000000000001</v>
      </c>
      <c r="Y10" s="107">
        <f>IF(females!R29&gt;0,females!R29,"")</f>
        <v>4.0999999999999996</v>
      </c>
      <c r="Z10" s="108">
        <f>IF(females!R30&gt;0,females!R30,"")</f>
        <v>0.23295454545454541</v>
      </c>
      <c r="AA10" s="107" t="str">
        <f>IF(females!R32&gt;0,females!R32,"")</f>
        <v/>
      </c>
      <c r="AB10" s="107" t="str">
        <f>IF(females!R33&gt;0,females!R33,"")</f>
        <v/>
      </c>
      <c r="AC10" s="108" t="str">
        <f>IF(females!R34&gt;0,females!R34,"")</f>
        <v/>
      </c>
    </row>
    <row r="11" spans="1:29" ht="25.5" x14ac:dyDescent="0.2">
      <c r="A11" s="63" t="str">
        <f t="shared" si="0"/>
        <v>Echiniscus scabrocirrosus</v>
      </c>
      <c r="B11" s="79" t="str">
        <f t="shared" si="0"/>
        <v>ZA.431</v>
      </c>
      <c r="C11" s="99">
        <f>females!T1</f>
        <v>10</v>
      </c>
      <c r="D11" s="100">
        <f>IF(females!T3&gt;0,females!T3,"")</f>
        <v>322.10000000000002</v>
      </c>
      <c r="E11" s="109">
        <f>IF(females!T4&gt;0,females!T4,"")</f>
        <v>57.4</v>
      </c>
      <c r="F11" s="109">
        <f>IF(females!T6&gt;0,females!T6,"")</f>
        <v>15.2</v>
      </c>
      <c r="G11" s="109">
        <f>IF(females!T7&gt;0,females!T7,"")</f>
        <v>7.8</v>
      </c>
      <c r="H11" s="109">
        <f>IF(females!T8&gt;0,females!T8,"")</f>
        <v>18.2</v>
      </c>
      <c r="I11" s="109">
        <f>IF(females!T9&gt;0,females!T9,"")</f>
        <v>7.2</v>
      </c>
      <c r="J11" s="109">
        <f>IF(females!T10&gt;0,females!T10,"")</f>
        <v>44.1</v>
      </c>
      <c r="K11" s="108">
        <f>IF(females!T11&gt;0,females!T11,"")</f>
        <v>0.13691400186277553</v>
      </c>
      <c r="L11" s="109">
        <f>IF(females!T13&gt;0,females!T13,"")</f>
        <v>120.4</v>
      </c>
      <c r="M11" s="109">
        <f>IF(females!T14&gt;0,females!T14,"")</f>
        <v>77.900000000000006</v>
      </c>
      <c r="N11" s="109">
        <f>IF(females!T15&gt;0,females!T15,"")</f>
        <v>120.4</v>
      </c>
      <c r="O11" s="109">
        <f>IF(females!T16&gt;0,females!T16,"")</f>
        <v>2.1</v>
      </c>
      <c r="P11" s="109">
        <f>IF(females!T17&gt;0,females!T17,"")</f>
        <v>3.7</v>
      </c>
      <c r="Q11" s="109" t="str">
        <f>IF(females!T18&gt;0,females!T18,"")</f>
        <v/>
      </c>
      <c r="R11" s="109">
        <f>IF(females!T20&gt;0,females!T20,"")</f>
        <v>15.3</v>
      </c>
      <c r="S11" s="109">
        <f>IF(females!T21&gt;0,females!T21,"")</f>
        <v>3.6</v>
      </c>
      <c r="T11" s="108">
        <f>IF(females!T22&gt;0,females!T22,"")</f>
        <v>0.23529411764705882</v>
      </c>
      <c r="U11" s="109">
        <f>IF(females!T24&gt;0,females!T24,"")</f>
        <v>15.6</v>
      </c>
      <c r="V11" s="109">
        <f>IF(females!T25&gt;0,females!T25,"")</f>
        <v>3.7</v>
      </c>
      <c r="W11" s="108">
        <f>IF(females!T26&gt;0,females!T26,"")</f>
        <v>0.2371794871794872</v>
      </c>
      <c r="X11" s="109">
        <f>IF(females!T28&gt;0,females!T28,"")</f>
        <v>15.7</v>
      </c>
      <c r="Y11" s="107">
        <f>IF(females!T29&gt;0,females!T29,"")</f>
        <v>3.7</v>
      </c>
      <c r="Z11" s="108">
        <f>IF(females!T30&gt;0,females!T30,"")</f>
        <v>0.23566878980891723</v>
      </c>
      <c r="AA11" s="107">
        <f>IF(females!T32&gt;0,females!T32,"")</f>
        <v>17</v>
      </c>
      <c r="AB11" s="107">
        <f>IF(females!T33&gt;0,females!T33,"")</f>
        <v>4.2</v>
      </c>
      <c r="AC11" s="108">
        <f>IF(females!T34&gt;0,females!T34,"")</f>
        <v>0.24705882352941178</v>
      </c>
    </row>
    <row r="12" spans="1:29" ht="25.5" x14ac:dyDescent="0.2">
      <c r="A12" s="63" t="str">
        <f t="shared" si="0"/>
        <v>Echiniscus scabrocirrosus</v>
      </c>
      <c r="B12" s="79" t="str">
        <f t="shared" si="0"/>
        <v>ZA.431</v>
      </c>
      <c r="C12" s="99">
        <f>females!V1</f>
        <v>11</v>
      </c>
      <c r="D12" s="100" t="str">
        <f>IF(females!V3&gt;0,females!V3,"")</f>
        <v/>
      </c>
      <c r="E12" s="109" t="str">
        <f>IF(females!V4&gt;0,females!V4,"")</f>
        <v/>
      </c>
      <c r="F12" s="109" t="str">
        <f>IF(females!V6&gt;0,females!V6,"")</f>
        <v/>
      </c>
      <c r="G12" s="109" t="str">
        <f>IF(females!V7&gt;0,females!V7,"")</f>
        <v/>
      </c>
      <c r="H12" s="109" t="str">
        <f>IF(females!V8&gt;0,females!V8,"")</f>
        <v/>
      </c>
      <c r="I12" s="109" t="str">
        <f>IF(females!V9&gt;0,females!V9,"")</f>
        <v/>
      </c>
      <c r="J12" s="109" t="str">
        <f>IF(females!V10&gt;0,females!V10,"")</f>
        <v/>
      </c>
      <c r="K12" s="108" t="str">
        <f>IF(females!V11&gt;0,females!V11,"")</f>
        <v/>
      </c>
      <c r="L12" s="109" t="str">
        <f>IF(females!V13&gt;0,females!V13,"")</f>
        <v/>
      </c>
      <c r="M12" s="109" t="str">
        <f>IF(females!V14&gt;0,females!V14,"")</f>
        <v/>
      </c>
      <c r="N12" s="109" t="str">
        <f>IF(females!V15&gt;0,females!V15,"")</f>
        <v/>
      </c>
      <c r="O12" s="109" t="str">
        <f>IF(females!V16&gt;0,females!V16,"")</f>
        <v/>
      </c>
      <c r="P12" s="109" t="str">
        <f>IF(females!V17&gt;0,females!V17,"")</f>
        <v/>
      </c>
      <c r="Q12" s="109" t="str">
        <f>IF(females!V18&gt;0,females!V18,"")</f>
        <v/>
      </c>
      <c r="R12" s="109" t="str">
        <f>IF(females!V20&gt;0,females!V20,"")</f>
        <v/>
      </c>
      <c r="S12" s="109" t="str">
        <f>IF(females!V21&gt;0,females!V21,"")</f>
        <v/>
      </c>
      <c r="T12" s="108" t="str">
        <f>IF(females!V22&gt;0,females!V22,"")</f>
        <v/>
      </c>
      <c r="U12" s="109" t="str">
        <f>IF(females!V24&gt;0,females!V24,"")</f>
        <v/>
      </c>
      <c r="V12" s="109" t="str">
        <f>IF(females!V25&gt;0,females!V25,"")</f>
        <v/>
      </c>
      <c r="W12" s="108" t="str">
        <f>IF(females!V26&gt;0,females!V26,"")</f>
        <v/>
      </c>
      <c r="X12" s="109" t="str">
        <f>IF(females!V28&gt;0,females!V28,"")</f>
        <v/>
      </c>
      <c r="Y12" s="107" t="str">
        <f>IF(females!V29&gt;0,females!V29,"")</f>
        <v/>
      </c>
      <c r="Z12" s="108" t="str">
        <f>IF(females!V30&gt;0,females!V30,"")</f>
        <v/>
      </c>
      <c r="AA12" s="107" t="str">
        <f>IF(females!V32&gt;0,females!V32,"")</f>
        <v/>
      </c>
      <c r="AB12" s="107" t="str">
        <f>IF(females!V33&gt;0,females!V33,"")</f>
        <v/>
      </c>
      <c r="AC12" s="108" t="str">
        <f>IF(females!V34&gt;0,females!V34,"")</f>
        <v/>
      </c>
    </row>
    <row r="13" spans="1:29" ht="25.5" x14ac:dyDescent="0.2">
      <c r="A13" s="63" t="str">
        <f t="shared" si="0"/>
        <v>Echiniscus scabrocirrosus</v>
      </c>
      <c r="B13" s="79" t="str">
        <f t="shared" si="0"/>
        <v>ZA.431</v>
      </c>
      <c r="C13" s="99">
        <f>females!X1</f>
        <v>12</v>
      </c>
      <c r="D13" s="100" t="str">
        <f>IF(females!X3&gt;0,females!X3,"")</f>
        <v/>
      </c>
      <c r="E13" s="109" t="str">
        <f>IF(females!X4&gt;0,females!X4,"")</f>
        <v/>
      </c>
      <c r="F13" s="109" t="str">
        <f>IF(females!X6&gt;0,females!X6,"")</f>
        <v/>
      </c>
      <c r="G13" s="109" t="str">
        <f>IF(females!X7&gt;0,females!X7,"")</f>
        <v/>
      </c>
      <c r="H13" s="109" t="str">
        <f>IF(females!X8&gt;0,females!X8,"")</f>
        <v/>
      </c>
      <c r="I13" s="109" t="str">
        <f>IF(females!X9&gt;0,females!X9,"")</f>
        <v/>
      </c>
      <c r="J13" s="109" t="str">
        <f>IF(females!X10&gt;0,females!X10,"")</f>
        <v/>
      </c>
      <c r="K13" s="108" t="str">
        <f>IF(females!X11&gt;0,females!X11,"")</f>
        <v/>
      </c>
      <c r="L13" s="109" t="str">
        <f>IF(females!X13&gt;0,females!X13,"")</f>
        <v/>
      </c>
      <c r="M13" s="109" t="str">
        <f>IF(females!X14&gt;0,females!X14,"")</f>
        <v/>
      </c>
      <c r="N13" s="109" t="str">
        <f>IF(females!X15&gt;0,females!X15,"")</f>
        <v/>
      </c>
      <c r="O13" s="109" t="str">
        <f>IF(females!X16&gt;0,females!X16,"")</f>
        <v/>
      </c>
      <c r="P13" s="109" t="str">
        <f>IF(females!X17&gt;0,females!X17,"")</f>
        <v/>
      </c>
      <c r="Q13" s="109" t="str">
        <f>IF(females!X18&gt;0,females!X18,"")</f>
        <v/>
      </c>
      <c r="R13" s="109" t="str">
        <f>IF(females!X20&gt;0,females!X20,"")</f>
        <v/>
      </c>
      <c r="S13" s="109" t="str">
        <f>IF(females!X21&gt;0,females!X21,"")</f>
        <v/>
      </c>
      <c r="T13" s="108" t="str">
        <f>IF(females!X22&gt;0,females!X22,"")</f>
        <v/>
      </c>
      <c r="U13" s="109" t="str">
        <f>IF(females!X24&gt;0,females!X24,"")</f>
        <v/>
      </c>
      <c r="V13" s="109" t="str">
        <f>IF(females!X25&gt;0,females!X25,"")</f>
        <v/>
      </c>
      <c r="W13" s="108" t="str">
        <f>IF(females!X26&gt;0,females!X26,"")</f>
        <v/>
      </c>
      <c r="X13" s="109" t="str">
        <f>IF(females!X28&gt;0,females!X28,"")</f>
        <v/>
      </c>
      <c r="Y13" s="107" t="str">
        <f>IF(females!X29&gt;0,females!X29,"")</f>
        <v/>
      </c>
      <c r="Z13" s="108" t="str">
        <f>IF(females!X30&gt;0,females!X30,"")</f>
        <v/>
      </c>
      <c r="AA13" s="107" t="str">
        <f>IF(females!X32&gt;0,females!X32,"")</f>
        <v/>
      </c>
      <c r="AB13" s="107" t="str">
        <f>IF(females!X33&gt;0,females!X33,"")</f>
        <v/>
      </c>
      <c r="AC13" s="108" t="str">
        <f>IF(females!X34&gt;0,females!X34,"")</f>
        <v/>
      </c>
    </row>
    <row r="14" spans="1:29" ht="25.5" x14ac:dyDescent="0.2">
      <c r="A14" s="63" t="str">
        <f t="shared" si="0"/>
        <v>Echiniscus scabrocirrosus</v>
      </c>
      <c r="B14" s="79" t="str">
        <f t="shared" si="0"/>
        <v>ZA.431</v>
      </c>
      <c r="C14" s="99">
        <f>females!Z1</f>
        <v>13</v>
      </c>
      <c r="D14" s="100" t="str">
        <f>IF(females!Z3&gt;0,females!Z3,"")</f>
        <v/>
      </c>
      <c r="E14" s="109" t="str">
        <f>IF(females!Z4&gt;0,females!Z4,"")</f>
        <v/>
      </c>
      <c r="F14" s="109" t="str">
        <f>IF(females!Z6&gt;0,females!Z6,"")</f>
        <v/>
      </c>
      <c r="G14" s="109" t="str">
        <f>IF(females!Z7&gt;0,females!Z7,"")</f>
        <v/>
      </c>
      <c r="H14" s="109" t="str">
        <f>IF(females!Z8&gt;0,females!Z8,"")</f>
        <v/>
      </c>
      <c r="I14" s="109" t="str">
        <f>IF(females!Z9&gt;0,females!Z9,"")</f>
        <v/>
      </c>
      <c r="J14" s="109" t="str">
        <f>IF(females!Z10&gt;0,females!Z10,"")</f>
        <v/>
      </c>
      <c r="K14" s="108" t="str">
        <f>IF(females!Z11&gt;0,females!Z11,"")</f>
        <v/>
      </c>
      <c r="L14" s="109" t="str">
        <f>IF(females!Z13&gt;0,females!Z13,"")</f>
        <v/>
      </c>
      <c r="M14" s="109" t="str">
        <f>IF(females!Z14&gt;0,females!Z14,"")</f>
        <v/>
      </c>
      <c r="N14" s="109" t="str">
        <f>IF(females!Z15&gt;0,females!Z15,"")</f>
        <v/>
      </c>
      <c r="O14" s="109" t="str">
        <f>IF(females!Z16&gt;0,females!Z16,"")</f>
        <v/>
      </c>
      <c r="P14" s="109" t="str">
        <f>IF(females!Z17&gt;0,females!Z17,"")</f>
        <v/>
      </c>
      <c r="Q14" s="109" t="str">
        <f>IF(females!Z18&gt;0,females!Z18,"")</f>
        <v/>
      </c>
      <c r="R14" s="109" t="str">
        <f>IF(females!Z20&gt;0,females!Z20,"")</f>
        <v/>
      </c>
      <c r="S14" s="109" t="str">
        <f>IF(females!Z21&gt;0,females!Z21,"")</f>
        <v/>
      </c>
      <c r="T14" s="108" t="str">
        <f>IF(females!Z22&gt;0,females!Z22,"")</f>
        <v/>
      </c>
      <c r="U14" s="109" t="str">
        <f>IF(females!Z24&gt;0,females!Z24,"")</f>
        <v/>
      </c>
      <c r="V14" s="109" t="str">
        <f>IF(females!Z25&gt;0,females!Z25,"")</f>
        <v/>
      </c>
      <c r="W14" s="108" t="str">
        <f>IF(females!Z26&gt;0,females!Z26,"")</f>
        <v/>
      </c>
      <c r="X14" s="109" t="str">
        <f>IF(females!Z28&gt;0,females!Z28,"")</f>
        <v/>
      </c>
      <c r="Y14" s="107" t="str">
        <f>IF(females!Z29&gt;0,females!Z29,"")</f>
        <v/>
      </c>
      <c r="Z14" s="108" t="str">
        <f>IF(females!Z30&gt;0,females!Z30,"")</f>
        <v/>
      </c>
      <c r="AA14" s="107" t="str">
        <f>IF(females!Z32&gt;0,females!Z32,"")</f>
        <v/>
      </c>
      <c r="AB14" s="107" t="str">
        <f>IF(females!Z33&gt;0,females!Z33,"")</f>
        <v/>
      </c>
      <c r="AC14" s="108" t="str">
        <f>IF(females!Z34&gt;0,females!Z34,"")</f>
        <v/>
      </c>
    </row>
    <row r="15" spans="1:29" ht="25.5" x14ac:dyDescent="0.2">
      <c r="A15" s="63" t="str">
        <f t="shared" si="0"/>
        <v>Echiniscus scabrocirrosus</v>
      </c>
      <c r="B15" s="79" t="str">
        <f t="shared" si="0"/>
        <v>ZA.431</v>
      </c>
      <c r="C15" s="99">
        <f>females!AB1</f>
        <v>14</v>
      </c>
      <c r="D15" s="100" t="str">
        <f>IF(females!AB3&gt;0,females!AB3,"")</f>
        <v/>
      </c>
      <c r="E15" s="109" t="str">
        <f>IF(females!AB4&gt;0,females!AB4,"")</f>
        <v/>
      </c>
      <c r="F15" s="109" t="str">
        <f>IF(females!AB6&gt;0,females!AB6,"")</f>
        <v/>
      </c>
      <c r="G15" s="109" t="str">
        <f>IF(females!AB7&gt;0,females!AB7,"")</f>
        <v/>
      </c>
      <c r="H15" s="109" t="str">
        <f>IF(females!AB8&gt;0,females!AB8,"")</f>
        <v/>
      </c>
      <c r="I15" s="109" t="str">
        <f>IF(females!AB9&gt;0,females!AB9,"")</f>
        <v/>
      </c>
      <c r="J15" s="109" t="str">
        <f>IF(females!AB10&gt;0,females!AB10,"")</f>
        <v/>
      </c>
      <c r="K15" s="108" t="str">
        <f>IF(females!AB11&gt;0,females!AB11,"")</f>
        <v/>
      </c>
      <c r="L15" s="109" t="str">
        <f>IF(females!AB13&gt;0,females!AB13,"")</f>
        <v/>
      </c>
      <c r="M15" s="109" t="str">
        <f>IF(females!AB14&gt;0,females!AB14,"")</f>
        <v/>
      </c>
      <c r="N15" s="109" t="str">
        <f>IF(females!AB15&gt;0,females!AB15,"")</f>
        <v/>
      </c>
      <c r="O15" s="109" t="str">
        <f>IF(females!AB16&gt;0,females!AB16,"")</f>
        <v/>
      </c>
      <c r="P15" s="109" t="str">
        <f>IF(females!AB17&gt;0,females!AB17,"")</f>
        <v/>
      </c>
      <c r="Q15" s="109" t="str">
        <f>IF(females!AB18&gt;0,females!AB18,"")</f>
        <v/>
      </c>
      <c r="R15" s="109" t="str">
        <f>IF(females!AB20&gt;0,females!AB20,"")</f>
        <v/>
      </c>
      <c r="S15" s="109" t="str">
        <f>IF(females!AB21&gt;0,females!AB21,"")</f>
        <v/>
      </c>
      <c r="T15" s="108" t="str">
        <f>IF(females!AB22&gt;0,females!AB22,"")</f>
        <v/>
      </c>
      <c r="U15" s="109" t="str">
        <f>IF(females!AB24&gt;0,females!AB24,"")</f>
        <v/>
      </c>
      <c r="V15" s="109" t="str">
        <f>IF(females!AB25&gt;0,females!AB25,"")</f>
        <v/>
      </c>
      <c r="W15" s="108" t="str">
        <f>IF(females!AB26&gt;0,females!AB26,"")</f>
        <v/>
      </c>
      <c r="X15" s="109" t="str">
        <f>IF(females!AB28&gt;0,females!AB28,"")</f>
        <v/>
      </c>
      <c r="Y15" s="107" t="str">
        <f>IF(females!AB29&gt;0,females!AB29,"")</f>
        <v/>
      </c>
      <c r="Z15" s="108" t="str">
        <f>IF(females!AB30&gt;0,females!AB30,"")</f>
        <v/>
      </c>
      <c r="AA15" s="107" t="str">
        <f>IF(females!AB32&gt;0,females!AB32,"")</f>
        <v/>
      </c>
      <c r="AB15" s="107" t="str">
        <f>IF(females!AB33&gt;0,females!AB33,"")</f>
        <v/>
      </c>
      <c r="AC15" s="108" t="str">
        <f>IF(females!AB34&gt;0,females!AB34,"")</f>
        <v/>
      </c>
    </row>
    <row r="16" spans="1:29" ht="25.5" x14ac:dyDescent="0.2">
      <c r="A16" s="63" t="str">
        <f t="shared" si="0"/>
        <v>Echiniscus scabrocirrosus</v>
      </c>
      <c r="B16" s="79" t="str">
        <f t="shared" si="0"/>
        <v>ZA.431</v>
      </c>
      <c r="C16" s="99">
        <f>females!AD1</f>
        <v>15</v>
      </c>
      <c r="D16" s="100" t="str">
        <f>IF(females!AD3&gt;0,females!AD3,"")</f>
        <v/>
      </c>
      <c r="E16" s="109" t="str">
        <f>IF(females!AD4&gt;0,females!AD4,"")</f>
        <v/>
      </c>
      <c r="F16" s="109" t="str">
        <f>IF(females!AD6&gt;0,females!AD6,"")</f>
        <v/>
      </c>
      <c r="G16" s="109" t="str">
        <f>IF(females!AD7&gt;0,females!AD7,"")</f>
        <v/>
      </c>
      <c r="H16" s="109" t="str">
        <f>IF(females!AD8&gt;0,females!AD8,"")</f>
        <v/>
      </c>
      <c r="I16" s="109" t="str">
        <f>IF(females!AD9&gt;0,females!AD9,"")</f>
        <v/>
      </c>
      <c r="J16" s="109" t="str">
        <f>IF(females!AD10&gt;0,females!AD10,"")</f>
        <v/>
      </c>
      <c r="K16" s="108" t="str">
        <f>IF(females!AD11&gt;0,females!AD11,"")</f>
        <v/>
      </c>
      <c r="L16" s="109" t="str">
        <f>IF(females!AD13&gt;0,females!AD13,"")</f>
        <v/>
      </c>
      <c r="M16" s="109" t="str">
        <f>IF(females!AD14&gt;0,females!AD14,"")</f>
        <v/>
      </c>
      <c r="N16" s="109" t="str">
        <f>IF(females!AD15&gt;0,females!AD15,"")</f>
        <v/>
      </c>
      <c r="O16" s="109" t="str">
        <f>IF(females!AD16&gt;0,females!AD16,"")</f>
        <v/>
      </c>
      <c r="P16" s="109" t="str">
        <f>IF(females!AD17&gt;0,females!AD17,"")</f>
        <v/>
      </c>
      <c r="Q16" s="109" t="str">
        <f>IF(females!AD18&gt;0,females!AD18,"")</f>
        <v/>
      </c>
      <c r="R16" s="109" t="str">
        <f>IF(females!AD20&gt;0,females!AD20,"")</f>
        <v/>
      </c>
      <c r="S16" s="109" t="str">
        <f>IF(females!AD21&gt;0,females!AD21,"")</f>
        <v/>
      </c>
      <c r="T16" s="108" t="str">
        <f>IF(females!AD22&gt;0,females!AD22,"")</f>
        <v/>
      </c>
      <c r="U16" s="109" t="str">
        <f>IF(females!AD24&gt;0,females!AD24,"")</f>
        <v/>
      </c>
      <c r="V16" s="109" t="str">
        <f>IF(females!AD25&gt;0,females!AD25,"")</f>
        <v/>
      </c>
      <c r="W16" s="108" t="str">
        <f>IF(females!AD26&gt;0,females!AD26,"")</f>
        <v/>
      </c>
      <c r="X16" s="109" t="str">
        <f>IF(females!AD28&gt;0,females!AD28,"")</f>
        <v/>
      </c>
      <c r="Y16" s="107" t="str">
        <f>IF(females!AD29&gt;0,females!AD29,"")</f>
        <v/>
      </c>
      <c r="Z16" s="108" t="str">
        <f>IF(females!AD30&gt;0,females!AD30,"")</f>
        <v/>
      </c>
      <c r="AA16" s="107" t="str">
        <f>IF(females!AD32&gt;0,females!AD32,"")</f>
        <v/>
      </c>
      <c r="AB16" s="107" t="str">
        <f>IF(females!AD33&gt;0,females!AD33,"")</f>
        <v/>
      </c>
      <c r="AC16" s="108" t="str">
        <f>IF(females!AD34&gt;0,females!AD34,"")</f>
        <v/>
      </c>
    </row>
    <row r="17" spans="1:29" ht="25.5" x14ac:dyDescent="0.2">
      <c r="A17" s="63" t="str">
        <f t="shared" si="0"/>
        <v>Echiniscus scabrocirrosus</v>
      </c>
      <c r="B17" s="79" t="str">
        <f t="shared" si="0"/>
        <v>ZA.431</v>
      </c>
      <c r="C17" s="99">
        <f>females!AF1</f>
        <v>16</v>
      </c>
      <c r="D17" s="100" t="str">
        <f>IF(females!AF3&gt;0,females!AF3,"")</f>
        <v/>
      </c>
      <c r="E17" s="109" t="str">
        <f>IF(females!AF4&gt;0,females!AF4,"")</f>
        <v/>
      </c>
      <c r="F17" s="109" t="str">
        <f>IF(females!AF6&gt;0,females!AF6,"")</f>
        <v/>
      </c>
      <c r="G17" s="109" t="str">
        <f>IF(females!AF7&gt;0,females!AF7,"")</f>
        <v/>
      </c>
      <c r="H17" s="109" t="str">
        <f>IF(females!AF8&gt;0,females!AF8,"")</f>
        <v/>
      </c>
      <c r="I17" s="109" t="str">
        <f>IF(females!AF9&gt;0,females!AF9,"")</f>
        <v/>
      </c>
      <c r="J17" s="109" t="str">
        <f>IF(females!AF10&gt;0,females!AF10,"")</f>
        <v/>
      </c>
      <c r="K17" s="108" t="str">
        <f>IF(females!AF11&gt;0,females!AF11,"")</f>
        <v/>
      </c>
      <c r="L17" s="109" t="str">
        <f>IF(females!AF13&gt;0,females!AF13,"")</f>
        <v/>
      </c>
      <c r="M17" s="109" t="str">
        <f>IF(females!AF14&gt;0,females!AF14,"")</f>
        <v/>
      </c>
      <c r="N17" s="109" t="str">
        <f>IF(females!AF15&gt;0,females!AF15,"")</f>
        <v/>
      </c>
      <c r="O17" s="109" t="str">
        <f>IF(females!AF16&gt;0,females!AF16,"")</f>
        <v/>
      </c>
      <c r="P17" s="109" t="str">
        <f>IF(females!AF17&gt;0,females!AF17,"")</f>
        <v/>
      </c>
      <c r="Q17" s="109" t="str">
        <f>IF(females!AF18&gt;0,females!AF18,"")</f>
        <v/>
      </c>
      <c r="R17" s="109" t="str">
        <f>IF(females!AF20&gt;0,females!AF20,"")</f>
        <v/>
      </c>
      <c r="S17" s="109" t="str">
        <f>IF(females!AF21&gt;0,females!AF21,"")</f>
        <v/>
      </c>
      <c r="T17" s="108" t="str">
        <f>IF(females!AF22&gt;0,females!AF22,"")</f>
        <v/>
      </c>
      <c r="U17" s="109" t="str">
        <f>IF(females!AF24&gt;0,females!AF24,"")</f>
        <v/>
      </c>
      <c r="V17" s="109" t="str">
        <f>IF(females!AF25&gt;0,females!AF25,"")</f>
        <v/>
      </c>
      <c r="W17" s="108" t="str">
        <f>IF(females!AF26&gt;0,females!AF26,"")</f>
        <v/>
      </c>
      <c r="X17" s="109" t="str">
        <f>IF(females!AF28&gt;0,females!AF28,"")</f>
        <v/>
      </c>
      <c r="Y17" s="107" t="str">
        <f>IF(females!AF29&gt;0,females!AF29,"")</f>
        <v/>
      </c>
      <c r="Z17" s="108" t="str">
        <f>IF(females!AF30&gt;0,females!AF30,"")</f>
        <v/>
      </c>
      <c r="AA17" s="107" t="str">
        <f>IF(females!AF32&gt;0,females!AF32,"")</f>
        <v/>
      </c>
      <c r="AB17" s="107" t="str">
        <f>IF(females!AF33&gt;0,females!AF33,"")</f>
        <v/>
      </c>
      <c r="AC17" s="108" t="str">
        <f>IF(females!AF34&gt;0,females!AF34,"")</f>
        <v/>
      </c>
    </row>
    <row r="18" spans="1:29" ht="25.5" x14ac:dyDescent="0.2">
      <c r="A18" s="63" t="str">
        <f t="shared" si="0"/>
        <v>Echiniscus scabrocirrosus</v>
      </c>
      <c r="B18" s="79" t="str">
        <f t="shared" si="0"/>
        <v>ZA.431</v>
      </c>
      <c r="C18" s="99">
        <f>females!AH1</f>
        <v>17</v>
      </c>
      <c r="D18" s="100" t="str">
        <f>IF(females!AH3&gt;0,females!AH3,"")</f>
        <v/>
      </c>
      <c r="E18" s="109" t="str">
        <f>IF(females!AH4&gt;0,females!AH4,"")</f>
        <v/>
      </c>
      <c r="F18" s="109" t="str">
        <f>IF(females!AH6&gt;0,females!AH6,"")</f>
        <v/>
      </c>
      <c r="G18" s="109" t="str">
        <f>IF(females!AH7&gt;0,females!AH7,"")</f>
        <v/>
      </c>
      <c r="H18" s="109" t="str">
        <f>IF(females!AH8&gt;0,females!AH8,"")</f>
        <v/>
      </c>
      <c r="I18" s="109" t="str">
        <f>IF(females!AH9&gt;0,females!AH9,"")</f>
        <v/>
      </c>
      <c r="J18" s="109" t="str">
        <f>IF(females!AH10&gt;0,females!AH10,"")</f>
        <v/>
      </c>
      <c r="K18" s="108" t="str">
        <f>IF(females!AH11&gt;0,females!AH11,"")</f>
        <v/>
      </c>
      <c r="L18" s="109" t="str">
        <f>IF(females!AH13&gt;0,females!AH13,"")</f>
        <v/>
      </c>
      <c r="M18" s="109" t="str">
        <f>IF(females!AH14&gt;0,females!AH14,"")</f>
        <v/>
      </c>
      <c r="N18" s="109" t="str">
        <f>IF(females!AH15&gt;0,females!AH15,"")</f>
        <v/>
      </c>
      <c r="O18" s="109" t="str">
        <f>IF(females!AH16&gt;0,females!AH16,"")</f>
        <v/>
      </c>
      <c r="P18" s="109" t="str">
        <f>IF(females!AH17&gt;0,females!AH17,"")</f>
        <v/>
      </c>
      <c r="Q18" s="109" t="str">
        <f>IF(females!AH18&gt;0,females!AH18,"")</f>
        <v/>
      </c>
      <c r="R18" s="109" t="str">
        <f>IF(females!AH20&gt;0,females!AH20,"")</f>
        <v/>
      </c>
      <c r="S18" s="109" t="str">
        <f>IF(females!AH21&gt;0,females!AH21,"")</f>
        <v/>
      </c>
      <c r="T18" s="108" t="str">
        <f>IF(females!AH22&gt;0,females!AH22,"")</f>
        <v/>
      </c>
      <c r="U18" s="109" t="str">
        <f>IF(females!AH24&gt;0,females!AH24,"")</f>
        <v/>
      </c>
      <c r="V18" s="109" t="str">
        <f>IF(females!AH25&gt;0,females!AH25,"")</f>
        <v/>
      </c>
      <c r="W18" s="108" t="str">
        <f>IF(females!AH26&gt;0,females!AH26,"")</f>
        <v/>
      </c>
      <c r="X18" s="109" t="str">
        <f>IF(females!AH28&gt;0,females!AH28,"")</f>
        <v/>
      </c>
      <c r="Y18" s="107" t="str">
        <f>IF(females!AH29&gt;0,females!AH29,"")</f>
        <v/>
      </c>
      <c r="Z18" s="108" t="str">
        <f>IF(females!AH30&gt;0,females!AH30,"")</f>
        <v/>
      </c>
      <c r="AA18" s="107" t="str">
        <f>IF(females!AH32&gt;0,females!AH32,"")</f>
        <v/>
      </c>
      <c r="AB18" s="107" t="str">
        <f>IF(females!AH33&gt;0,females!AH33,"")</f>
        <v/>
      </c>
      <c r="AC18" s="108" t="str">
        <f>IF(females!AH34&gt;0,females!AH34,"")</f>
        <v/>
      </c>
    </row>
    <row r="19" spans="1:29" ht="25.5" x14ac:dyDescent="0.2">
      <c r="A19" s="63" t="str">
        <f t="shared" si="0"/>
        <v>Echiniscus scabrocirrosus</v>
      </c>
      <c r="B19" s="79" t="str">
        <f t="shared" si="0"/>
        <v>ZA.431</v>
      </c>
      <c r="C19" s="99">
        <f>females!AJ1</f>
        <v>18</v>
      </c>
      <c r="D19" s="100" t="str">
        <f>IF(females!AJ3&gt;0,females!AJ3,"")</f>
        <v/>
      </c>
      <c r="E19" s="109" t="str">
        <f>IF(females!AJ4&gt;0,females!AJ4,"")</f>
        <v/>
      </c>
      <c r="F19" s="109" t="str">
        <f>IF(females!AJ6&gt;0,females!AJ6,"")</f>
        <v/>
      </c>
      <c r="G19" s="109" t="str">
        <f>IF(females!AJ7&gt;0,females!AJ7,"")</f>
        <v/>
      </c>
      <c r="H19" s="109" t="str">
        <f>IF(females!AJ8&gt;0,females!AJ8,"")</f>
        <v/>
      </c>
      <c r="I19" s="109" t="str">
        <f>IF(females!AJ9&gt;0,females!AJ9,"")</f>
        <v/>
      </c>
      <c r="J19" s="109" t="str">
        <f>IF(females!AJ10&gt;0,females!AJ10,"")</f>
        <v/>
      </c>
      <c r="K19" s="108" t="str">
        <f>IF(females!AJ11&gt;0,females!AJ11,"")</f>
        <v/>
      </c>
      <c r="L19" s="109" t="str">
        <f>IF(females!AJ13&gt;0,females!AJ13,"")</f>
        <v/>
      </c>
      <c r="M19" s="109" t="str">
        <f>IF(females!AJ14&gt;0,females!AJ14,"")</f>
        <v/>
      </c>
      <c r="N19" s="109" t="str">
        <f>IF(females!AJ15&gt;0,females!AJ15,"")</f>
        <v/>
      </c>
      <c r="O19" s="109" t="str">
        <f>IF(females!AJ16&gt;0,females!AJ16,"")</f>
        <v/>
      </c>
      <c r="P19" s="109" t="str">
        <f>IF(females!AJ17&gt;0,females!AJ17,"")</f>
        <v/>
      </c>
      <c r="Q19" s="109" t="str">
        <f>IF(females!AJ18&gt;0,females!AJ18,"")</f>
        <v/>
      </c>
      <c r="R19" s="109" t="str">
        <f>IF(females!AJ20&gt;0,females!AJ20,"")</f>
        <v/>
      </c>
      <c r="S19" s="109" t="str">
        <f>IF(females!AJ21&gt;0,females!AJ21,"")</f>
        <v/>
      </c>
      <c r="T19" s="108" t="str">
        <f>IF(females!AJ22&gt;0,females!AJ22,"")</f>
        <v/>
      </c>
      <c r="U19" s="109" t="str">
        <f>IF(females!AJ24&gt;0,females!AJ24,"")</f>
        <v/>
      </c>
      <c r="V19" s="109" t="str">
        <f>IF(females!AJ25&gt;0,females!AJ25,"")</f>
        <v/>
      </c>
      <c r="W19" s="108" t="str">
        <f>IF(females!AJ26&gt;0,females!AJ26,"")</f>
        <v/>
      </c>
      <c r="X19" s="109" t="str">
        <f>IF(females!AJ28&gt;0,females!AJ28,"")</f>
        <v/>
      </c>
      <c r="Y19" s="107" t="str">
        <f>IF(females!AJ29&gt;0,females!AJ29,"")</f>
        <v/>
      </c>
      <c r="Z19" s="108" t="str">
        <f>IF(females!AJ30&gt;0,females!AJ30,"")</f>
        <v/>
      </c>
      <c r="AA19" s="107" t="str">
        <f>IF(females!AJ32&gt;0,females!AJ32,"")</f>
        <v/>
      </c>
      <c r="AB19" s="107" t="str">
        <f>IF(females!AJ33&gt;0,females!AJ33,"")</f>
        <v/>
      </c>
      <c r="AC19" s="108" t="str">
        <f>IF(females!AJ34&gt;0,females!AJ34,"")</f>
        <v/>
      </c>
    </row>
    <row r="20" spans="1:29" ht="25.5" x14ac:dyDescent="0.2">
      <c r="A20" s="63" t="str">
        <f t="shared" ref="A20:B31" si="1">A$2</f>
        <v>Echiniscus scabrocirrosus</v>
      </c>
      <c r="B20" s="79" t="str">
        <f t="shared" si="1"/>
        <v>ZA.431</v>
      </c>
      <c r="C20" s="99">
        <f>females!AL1</f>
        <v>19</v>
      </c>
      <c r="D20" s="100" t="str">
        <f>IF(females!AL3&gt;0,females!AL3,"")</f>
        <v/>
      </c>
      <c r="E20" s="109" t="str">
        <f>IF(females!AL4&gt;0,females!AL4,"")</f>
        <v/>
      </c>
      <c r="F20" s="109" t="str">
        <f>IF(females!AL6&gt;0,females!AL6,"")</f>
        <v/>
      </c>
      <c r="G20" s="109" t="str">
        <f>IF(females!AL7&gt;0,females!AL7,"")</f>
        <v/>
      </c>
      <c r="H20" s="109" t="str">
        <f>IF(females!AL8&gt;0,females!AL8,"")</f>
        <v/>
      </c>
      <c r="I20" s="109" t="str">
        <f>IF(females!AL9&gt;0,females!AL9,"")</f>
        <v/>
      </c>
      <c r="J20" s="109" t="str">
        <f>IF(females!AL10&gt;0,females!AL10,"")</f>
        <v/>
      </c>
      <c r="K20" s="108" t="str">
        <f>IF(females!AL11&gt;0,females!AL11,"")</f>
        <v/>
      </c>
      <c r="L20" s="109" t="str">
        <f>IF(females!AL13&gt;0,females!AL13,"")</f>
        <v/>
      </c>
      <c r="M20" s="109" t="str">
        <f>IF(females!AL14&gt;0,females!AL14,"")</f>
        <v/>
      </c>
      <c r="N20" s="109" t="str">
        <f>IF(females!AL15&gt;0,females!AL15,"")</f>
        <v/>
      </c>
      <c r="O20" s="109" t="str">
        <f>IF(females!AL16&gt;0,females!AL16,"")</f>
        <v/>
      </c>
      <c r="P20" s="109" t="str">
        <f>IF(females!AL17&gt;0,females!AL17,"")</f>
        <v/>
      </c>
      <c r="Q20" s="109" t="str">
        <f>IF(females!AL18&gt;0,females!AL18,"")</f>
        <v/>
      </c>
      <c r="R20" s="109" t="str">
        <f>IF(females!AL20&gt;0,females!AL20,"")</f>
        <v/>
      </c>
      <c r="S20" s="109" t="str">
        <f>IF(females!AL21&gt;0,females!AL21,"")</f>
        <v/>
      </c>
      <c r="T20" s="108" t="str">
        <f>IF(females!AL22&gt;0,females!AL22,"")</f>
        <v/>
      </c>
      <c r="U20" s="109" t="str">
        <f>IF(females!AL24&gt;0,females!AL24,"")</f>
        <v/>
      </c>
      <c r="V20" s="109" t="str">
        <f>IF(females!AL25&gt;0,females!AL25,"")</f>
        <v/>
      </c>
      <c r="W20" s="108" t="str">
        <f>IF(females!AL26&gt;0,females!AL26,"")</f>
        <v/>
      </c>
      <c r="X20" s="109" t="str">
        <f>IF(females!AL28&gt;0,females!AL28,"")</f>
        <v/>
      </c>
      <c r="Y20" s="107" t="str">
        <f>IF(females!AL29&gt;0,females!AL29,"")</f>
        <v/>
      </c>
      <c r="Z20" s="108" t="str">
        <f>IF(females!AL30&gt;0,females!AL30,"")</f>
        <v/>
      </c>
      <c r="AA20" s="107" t="str">
        <f>IF(females!AL32&gt;0,females!AL32,"")</f>
        <v/>
      </c>
      <c r="AB20" s="107" t="str">
        <f>IF(females!AL33&gt;0,females!AL33,"")</f>
        <v/>
      </c>
      <c r="AC20" s="108" t="str">
        <f>IF(females!AL34&gt;0,females!AL34,"")</f>
        <v/>
      </c>
    </row>
    <row r="21" spans="1:29" ht="25.5" x14ac:dyDescent="0.2">
      <c r="A21" s="63" t="str">
        <f t="shared" si="1"/>
        <v>Echiniscus scabrocirrosus</v>
      </c>
      <c r="B21" s="79" t="str">
        <f t="shared" si="1"/>
        <v>ZA.431</v>
      </c>
      <c r="C21" s="99">
        <f>females!AN1</f>
        <v>20</v>
      </c>
      <c r="D21" s="100" t="str">
        <f>IF(females!AN3&gt;0,females!AN3,"")</f>
        <v/>
      </c>
      <c r="E21" s="109" t="str">
        <f>IF(females!AN4&gt;0,females!AN4,"")</f>
        <v/>
      </c>
      <c r="F21" s="109" t="str">
        <f>IF(females!AN6&gt;0,females!AN6,"")</f>
        <v/>
      </c>
      <c r="G21" s="109" t="str">
        <f>IF(females!AN7&gt;0,females!AN7,"")</f>
        <v/>
      </c>
      <c r="H21" s="109" t="str">
        <f>IF(females!AN8&gt;0,females!AN8,"")</f>
        <v/>
      </c>
      <c r="I21" s="109" t="str">
        <f>IF(females!AN9&gt;0,females!AN9,"")</f>
        <v/>
      </c>
      <c r="J21" s="109" t="str">
        <f>IF(females!AN10&gt;0,females!AN10,"")</f>
        <v/>
      </c>
      <c r="K21" s="108" t="str">
        <f>IF(females!AN11&gt;0,females!AN11,"")</f>
        <v/>
      </c>
      <c r="L21" s="109" t="str">
        <f>IF(females!AN13&gt;0,females!AN13,"")</f>
        <v/>
      </c>
      <c r="M21" s="109" t="str">
        <f>IF(females!AN14&gt;0,females!AN14,"")</f>
        <v/>
      </c>
      <c r="N21" s="109" t="str">
        <f>IF(females!AN15&gt;0,females!AN15,"")</f>
        <v/>
      </c>
      <c r="O21" s="109" t="str">
        <f>IF(females!AN16&gt;0,females!AN16,"")</f>
        <v/>
      </c>
      <c r="P21" s="109" t="str">
        <f>IF(females!AN17&gt;0,females!AN17,"")</f>
        <v/>
      </c>
      <c r="Q21" s="109" t="str">
        <f>IF(females!AN18&gt;0,females!AN18,"")</f>
        <v/>
      </c>
      <c r="R21" s="109" t="str">
        <f>IF(females!AN20&gt;0,females!AN20,"")</f>
        <v/>
      </c>
      <c r="S21" s="109" t="str">
        <f>IF(females!AN21&gt;0,females!AN21,"")</f>
        <v/>
      </c>
      <c r="T21" s="108" t="str">
        <f>IF(females!AN22&gt;0,females!AN22,"")</f>
        <v/>
      </c>
      <c r="U21" s="109" t="str">
        <f>IF(females!AN24&gt;0,females!AN24,"")</f>
        <v/>
      </c>
      <c r="V21" s="109" t="str">
        <f>IF(females!AN25&gt;0,females!AN25,"")</f>
        <v/>
      </c>
      <c r="W21" s="108" t="str">
        <f>IF(females!AN26&gt;0,females!AN26,"")</f>
        <v/>
      </c>
      <c r="X21" s="109" t="str">
        <f>IF(females!AN28&gt;0,females!AN28,"")</f>
        <v/>
      </c>
      <c r="Y21" s="107" t="str">
        <f>IF(females!AN29&gt;0,females!AN29,"")</f>
        <v/>
      </c>
      <c r="Z21" s="108" t="str">
        <f>IF(females!AN30&gt;0,females!AN30,"")</f>
        <v/>
      </c>
      <c r="AA21" s="107" t="str">
        <f>IF(females!AN32&gt;0,females!AN32,"")</f>
        <v/>
      </c>
      <c r="AB21" s="107" t="str">
        <f>IF(females!AN33&gt;0,females!AN33,"")</f>
        <v/>
      </c>
      <c r="AC21" s="108" t="str">
        <f>IF(females!AN34&gt;0,females!AN34,"")</f>
        <v/>
      </c>
    </row>
    <row r="22" spans="1:29" ht="25.5" x14ac:dyDescent="0.2">
      <c r="A22" s="63" t="str">
        <f t="shared" si="1"/>
        <v>Echiniscus scabrocirrosus</v>
      </c>
      <c r="B22" s="79" t="str">
        <f t="shared" si="1"/>
        <v>ZA.431</v>
      </c>
      <c r="C22" s="99">
        <f>females!AP1</f>
        <v>21</v>
      </c>
      <c r="D22" s="100" t="str">
        <f>IF(females!AP3&gt;0,females!AP3,"")</f>
        <v/>
      </c>
      <c r="E22" s="109" t="str">
        <f>IF(females!AP4&gt;0,females!AP4,"")</f>
        <v/>
      </c>
      <c r="F22" s="109" t="str">
        <f>IF(females!AP6&gt;0,females!AP6,"")</f>
        <v/>
      </c>
      <c r="G22" s="109" t="str">
        <f>IF(females!AP7&gt;0,females!AP7,"")</f>
        <v/>
      </c>
      <c r="H22" s="109" t="str">
        <f>IF(females!AP8&gt;0,females!AP8,"")</f>
        <v/>
      </c>
      <c r="I22" s="109" t="str">
        <f>IF(females!AP9&gt;0,females!AP9,"")</f>
        <v/>
      </c>
      <c r="J22" s="109" t="str">
        <f>IF(females!AP10&gt;0,females!AP10,"")</f>
        <v/>
      </c>
      <c r="K22" s="108" t="str">
        <f>IF(females!AP11&gt;0,females!AP11,"")</f>
        <v/>
      </c>
      <c r="L22" s="109" t="str">
        <f>IF(females!AP13&gt;0,females!AP13,"")</f>
        <v/>
      </c>
      <c r="M22" s="109" t="str">
        <f>IF(females!AP14&gt;0,females!AP14,"")</f>
        <v/>
      </c>
      <c r="N22" s="109" t="str">
        <f>IF(females!AP15&gt;0,females!AP15,"")</f>
        <v/>
      </c>
      <c r="O22" s="109" t="str">
        <f>IF(females!AP16&gt;0,females!AP16,"")</f>
        <v/>
      </c>
      <c r="P22" s="109" t="str">
        <f>IF(females!AP17&gt;0,females!AP17,"")</f>
        <v/>
      </c>
      <c r="Q22" s="109" t="str">
        <f>IF(females!AP18&gt;0,females!AP18,"")</f>
        <v/>
      </c>
      <c r="R22" s="109" t="str">
        <f>IF(females!AP20&gt;0,females!AP20,"")</f>
        <v/>
      </c>
      <c r="S22" s="109" t="str">
        <f>IF(females!AP21&gt;0,females!AP21,"")</f>
        <v/>
      </c>
      <c r="T22" s="108" t="str">
        <f>IF(females!AP22&gt;0,females!AP22,"")</f>
        <v/>
      </c>
      <c r="U22" s="109" t="str">
        <f>IF(females!AP24&gt;0,females!AP24,"")</f>
        <v/>
      </c>
      <c r="V22" s="109" t="str">
        <f>IF(females!AP25&gt;0,females!AP25,"")</f>
        <v/>
      </c>
      <c r="W22" s="108" t="str">
        <f>IF(females!AP26&gt;0,females!AP26,"")</f>
        <v/>
      </c>
      <c r="X22" s="109" t="str">
        <f>IF(females!AP28&gt;0,females!AP28,"")</f>
        <v/>
      </c>
      <c r="Y22" s="107" t="str">
        <f>IF(females!AP29&gt;0,females!AP29,"")</f>
        <v/>
      </c>
      <c r="Z22" s="108" t="str">
        <f>IF(females!AP30&gt;0,females!AP30,"")</f>
        <v/>
      </c>
      <c r="AA22" s="107" t="str">
        <f>IF(females!AP32&gt;0,females!AP32,"")</f>
        <v/>
      </c>
      <c r="AB22" s="107" t="str">
        <f>IF(females!AP33&gt;0,females!AP33,"")</f>
        <v/>
      </c>
      <c r="AC22" s="108" t="str">
        <f>IF(females!AP34&gt;0,females!AP34,"")</f>
        <v/>
      </c>
    </row>
    <row r="23" spans="1:29" ht="25.5" x14ac:dyDescent="0.2">
      <c r="A23" s="63" t="str">
        <f t="shared" si="1"/>
        <v>Echiniscus scabrocirrosus</v>
      </c>
      <c r="B23" s="79" t="str">
        <f t="shared" si="1"/>
        <v>ZA.431</v>
      </c>
      <c r="C23" s="99">
        <f>females!AR1</f>
        <v>22</v>
      </c>
      <c r="D23" s="100" t="str">
        <f>IF(females!AR3&gt;0,females!AR3,"")</f>
        <v/>
      </c>
      <c r="E23" s="109" t="str">
        <f>IF(females!AR4&gt;0,females!AR4,"")</f>
        <v/>
      </c>
      <c r="F23" s="109" t="str">
        <f>IF(females!AR6&gt;0,females!AR6,"")</f>
        <v/>
      </c>
      <c r="G23" s="109" t="str">
        <f>IF(females!AR7&gt;0,females!AR7,"")</f>
        <v/>
      </c>
      <c r="H23" s="109" t="str">
        <f>IF(females!AR8&gt;0,females!AR8,"")</f>
        <v/>
      </c>
      <c r="I23" s="109" t="str">
        <f>IF(females!AR9&gt;0,females!AR9,"")</f>
        <v/>
      </c>
      <c r="J23" s="109" t="str">
        <f>IF(females!AR10&gt;0,females!AR10,"")</f>
        <v/>
      </c>
      <c r="K23" s="108" t="str">
        <f>IF(females!AR11&gt;0,females!AR11,"")</f>
        <v/>
      </c>
      <c r="L23" s="109" t="str">
        <f>IF(females!AR13&gt;0,females!AR13,"")</f>
        <v/>
      </c>
      <c r="M23" s="109" t="str">
        <f>IF(females!AR14&gt;0,females!AR14,"")</f>
        <v/>
      </c>
      <c r="N23" s="109" t="str">
        <f>IF(females!AR15&gt;0,females!AR15,"")</f>
        <v/>
      </c>
      <c r="O23" s="109" t="str">
        <f>IF(females!AR16&gt;0,females!AR16,"")</f>
        <v/>
      </c>
      <c r="P23" s="109" t="str">
        <f>IF(females!AR17&gt;0,females!AR17,"")</f>
        <v/>
      </c>
      <c r="Q23" s="109" t="str">
        <f>IF(females!AR18&gt;0,females!AR18,"")</f>
        <v/>
      </c>
      <c r="R23" s="109" t="str">
        <f>IF(females!AR20&gt;0,females!AR20,"")</f>
        <v/>
      </c>
      <c r="S23" s="109" t="str">
        <f>IF(females!AR21&gt;0,females!AR21,"")</f>
        <v/>
      </c>
      <c r="T23" s="108" t="str">
        <f>IF(females!AR22&gt;0,females!AR22,"")</f>
        <v/>
      </c>
      <c r="U23" s="109" t="str">
        <f>IF(females!AR24&gt;0,females!AR24,"")</f>
        <v/>
      </c>
      <c r="V23" s="109" t="str">
        <f>IF(females!AR25&gt;0,females!AR25,"")</f>
        <v/>
      </c>
      <c r="W23" s="108" t="str">
        <f>IF(females!AR26&gt;0,females!AR26,"")</f>
        <v/>
      </c>
      <c r="X23" s="109" t="str">
        <f>IF(females!AR28&gt;0,females!AR28,"")</f>
        <v/>
      </c>
      <c r="Y23" s="107" t="str">
        <f>IF(females!AR29&gt;0,females!AR29,"")</f>
        <v/>
      </c>
      <c r="Z23" s="108" t="str">
        <f>IF(females!AR30&gt;0,females!AR30,"")</f>
        <v/>
      </c>
      <c r="AA23" s="107" t="str">
        <f>IF(females!AR32&gt;0,females!AR32,"")</f>
        <v/>
      </c>
      <c r="AB23" s="107" t="str">
        <f>IF(females!AR33&gt;0,females!AR33,"")</f>
        <v/>
      </c>
      <c r="AC23" s="108" t="str">
        <f>IF(females!AR34&gt;0,females!AR34,"")</f>
        <v/>
      </c>
    </row>
    <row r="24" spans="1:29" ht="25.5" x14ac:dyDescent="0.2">
      <c r="A24" s="63" t="str">
        <f t="shared" si="1"/>
        <v>Echiniscus scabrocirrosus</v>
      </c>
      <c r="B24" s="79" t="str">
        <f t="shared" si="1"/>
        <v>ZA.431</v>
      </c>
      <c r="C24" s="99">
        <f>females!AT1</f>
        <v>23</v>
      </c>
      <c r="D24" s="100" t="str">
        <f>IF(females!AT3&gt;0,females!AT3,"")</f>
        <v/>
      </c>
      <c r="E24" s="109" t="str">
        <f>IF(females!AT4&gt;0,females!AT4,"")</f>
        <v/>
      </c>
      <c r="F24" s="109" t="str">
        <f>IF(females!AT6&gt;0,females!AT6,"")</f>
        <v/>
      </c>
      <c r="G24" s="109" t="str">
        <f>IF(females!AT7&gt;0,females!AT7,"")</f>
        <v/>
      </c>
      <c r="H24" s="109" t="str">
        <f>IF(females!AT8&gt;0,females!AT8,"")</f>
        <v/>
      </c>
      <c r="I24" s="109" t="str">
        <f>IF(females!AT9&gt;0,females!AT9,"")</f>
        <v/>
      </c>
      <c r="J24" s="109" t="str">
        <f>IF(females!AT10&gt;0,females!AT10,"")</f>
        <v/>
      </c>
      <c r="K24" s="108" t="str">
        <f>IF(females!AT11&gt;0,females!AT11,"")</f>
        <v/>
      </c>
      <c r="L24" s="109" t="str">
        <f>IF(females!AT13&gt;0,females!AT13,"")</f>
        <v/>
      </c>
      <c r="M24" s="109" t="str">
        <f>IF(females!AT14&gt;0,females!AT14,"")</f>
        <v/>
      </c>
      <c r="N24" s="109" t="str">
        <f>IF(females!AT15&gt;0,females!AT15,"")</f>
        <v/>
      </c>
      <c r="O24" s="109" t="str">
        <f>IF(females!AT16&gt;0,females!AT16,"")</f>
        <v/>
      </c>
      <c r="P24" s="109" t="str">
        <f>IF(females!AT17&gt;0,females!AT17,"")</f>
        <v/>
      </c>
      <c r="Q24" s="109" t="str">
        <f>IF(females!AT18&gt;0,females!AT18,"")</f>
        <v/>
      </c>
      <c r="R24" s="109" t="str">
        <f>IF(females!AT20&gt;0,females!AT20,"")</f>
        <v/>
      </c>
      <c r="S24" s="109" t="str">
        <f>IF(females!AT21&gt;0,females!AT21,"")</f>
        <v/>
      </c>
      <c r="T24" s="108" t="str">
        <f>IF(females!AT22&gt;0,females!AT22,"")</f>
        <v/>
      </c>
      <c r="U24" s="109" t="str">
        <f>IF(females!AT24&gt;0,females!AT24,"")</f>
        <v/>
      </c>
      <c r="V24" s="109" t="str">
        <f>IF(females!AT25&gt;0,females!AT25,"")</f>
        <v/>
      </c>
      <c r="W24" s="108" t="str">
        <f>IF(females!AT26&gt;0,females!AT26,"")</f>
        <v/>
      </c>
      <c r="X24" s="109" t="str">
        <f>IF(females!AT28&gt;0,females!AT28,"")</f>
        <v/>
      </c>
      <c r="Y24" s="107" t="str">
        <f>IF(females!AT29&gt;0,females!AT29,"")</f>
        <v/>
      </c>
      <c r="Z24" s="108" t="str">
        <f>IF(females!AT30&gt;0,females!AT30,"")</f>
        <v/>
      </c>
      <c r="AA24" s="107" t="str">
        <f>IF(females!AT32&gt;0,females!AT32,"")</f>
        <v/>
      </c>
      <c r="AB24" s="107" t="str">
        <f>IF(females!AT33&gt;0,females!AT33,"")</f>
        <v/>
      </c>
      <c r="AC24" s="108" t="str">
        <f>IF(females!AT34&gt;0,females!AT34,"")</f>
        <v/>
      </c>
    </row>
    <row r="25" spans="1:29" ht="25.5" x14ac:dyDescent="0.2">
      <c r="A25" s="63" t="str">
        <f t="shared" si="1"/>
        <v>Echiniscus scabrocirrosus</v>
      </c>
      <c r="B25" s="79" t="str">
        <f t="shared" si="1"/>
        <v>ZA.431</v>
      </c>
      <c r="C25" s="99">
        <f>females!AV1</f>
        <v>24</v>
      </c>
      <c r="D25" s="100" t="str">
        <f>IF(females!AV3&gt;0,females!AV3,"")</f>
        <v/>
      </c>
      <c r="E25" s="109" t="str">
        <f>IF(females!AV4&gt;0,females!AV4,"")</f>
        <v/>
      </c>
      <c r="F25" s="109" t="str">
        <f>IF(females!AV6&gt;0,females!AV6,"")</f>
        <v/>
      </c>
      <c r="G25" s="109" t="str">
        <f>IF(females!AV7&gt;0,females!AV7,"")</f>
        <v/>
      </c>
      <c r="H25" s="109" t="str">
        <f>IF(females!AV8&gt;0,females!AV8,"")</f>
        <v/>
      </c>
      <c r="I25" s="109" t="str">
        <f>IF(females!AV9&gt;0,females!AV9,"")</f>
        <v/>
      </c>
      <c r="J25" s="109" t="str">
        <f>IF(females!AV10&gt;0,females!AV10,"")</f>
        <v/>
      </c>
      <c r="K25" s="108" t="str">
        <f>IF(females!AV11&gt;0,females!AV11,"")</f>
        <v/>
      </c>
      <c r="L25" s="109" t="str">
        <f>IF(females!AV13&gt;0,females!AV13,"")</f>
        <v/>
      </c>
      <c r="M25" s="109" t="str">
        <f>IF(females!AV14&gt;0,females!AV14,"")</f>
        <v/>
      </c>
      <c r="N25" s="109" t="str">
        <f>IF(females!AV15&gt;0,females!AV15,"")</f>
        <v/>
      </c>
      <c r="O25" s="109" t="str">
        <f>IF(females!AV16&gt;0,females!AV16,"")</f>
        <v/>
      </c>
      <c r="P25" s="109" t="str">
        <f>IF(females!AV17&gt;0,females!AV17,"")</f>
        <v/>
      </c>
      <c r="Q25" s="109" t="str">
        <f>IF(females!AV18&gt;0,females!AV18,"")</f>
        <v/>
      </c>
      <c r="R25" s="109" t="str">
        <f>IF(females!AV20&gt;0,females!AV20,"")</f>
        <v/>
      </c>
      <c r="S25" s="109" t="str">
        <f>IF(females!AV21&gt;0,females!AV21,"")</f>
        <v/>
      </c>
      <c r="T25" s="108" t="str">
        <f>IF(females!AV22&gt;0,females!AV22,"")</f>
        <v/>
      </c>
      <c r="U25" s="109" t="str">
        <f>IF(females!AV24&gt;0,females!AV24,"")</f>
        <v/>
      </c>
      <c r="V25" s="109" t="str">
        <f>IF(females!AV25&gt;0,females!AV25,"")</f>
        <v/>
      </c>
      <c r="W25" s="108" t="str">
        <f>IF(females!AV26&gt;0,females!AV26,"")</f>
        <v/>
      </c>
      <c r="X25" s="109" t="str">
        <f>IF(females!AV28&gt;0,females!AV28,"")</f>
        <v/>
      </c>
      <c r="Y25" s="107" t="str">
        <f>IF(females!AV29&gt;0,females!AV29,"")</f>
        <v/>
      </c>
      <c r="Z25" s="108" t="str">
        <f>IF(females!AV30&gt;0,females!AV30,"")</f>
        <v/>
      </c>
      <c r="AA25" s="107" t="str">
        <f>IF(females!AV32&gt;0,females!AV32,"")</f>
        <v/>
      </c>
      <c r="AB25" s="107" t="str">
        <f>IF(females!AV33&gt;0,females!AV33,"")</f>
        <v/>
      </c>
      <c r="AC25" s="108" t="str">
        <f>IF(females!AV34&gt;0,females!AV34,"")</f>
        <v/>
      </c>
    </row>
    <row r="26" spans="1:29" ht="25.5" x14ac:dyDescent="0.2">
      <c r="A26" s="63" t="str">
        <f t="shared" si="1"/>
        <v>Echiniscus scabrocirrosus</v>
      </c>
      <c r="B26" s="79" t="str">
        <f t="shared" si="1"/>
        <v>ZA.431</v>
      </c>
      <c r="C26" s="99">
        <f>females!AX1</f>
        <v>25</v>
      </c>
      <c r="D26" s="100" t="str">
        <f>IF(females!AX3&gt;0,females!AX3,"")</f>
        <v/>
      </c>
      <c r="E26" s="109" t="str">
        <f>IF(females!AX4&gt;0,females!AX4,"")</f>
        <v/>
      </c>
      <c r="F26" s="109" t="str">
        <f>IF(females!AX6&gt;0,females!AX6,"")</f>
        <v/>
      </c>
      <c r="G26" s="109" t="str">
        <f>IF(females!AX7&gt;0,females!AX7,"")</f>
        <v/>
      </c>
      <c r="H26" s="109" t="str">
        <f>IF(females!AX8&gt;0,females!AX8,"")</f>
        <v/>
      </c>
      <c r="I26" s="109" t="str">
        <f>IF(females!AX9&gt;0,females!AX9,"")</f>
        <v/>
      </c>
      <c r="J26" s="109" t="str">
        <f>IF(females!AX10&gt;0,females!AX10,"")</f>
        <v/>
      </c>
      <c r="K26" s="108" t="str">
        <f>IF(females!AX11&gt;0,females!AX11,"")</f>
        <v/>
      </c>
      <c r="L26" s="109" t="str">
        <f>IF(females!AX13&gt;0,females!AX13,"")</f>
        <v/>
      </c>
      <c r="M26" s="109" t="str">
        <f>IF(females!AX14&gt;0,females!AX14,"")</f>
        <v/>
      </c>
      <c r="N26" s="109" t="str">
        <f>IF(females!AX15&gt;0,females!AX15,"")</f>
        <v/>
      </c>
      <c r="O26" s="109" t="str">
        <f>IF(females!AX16&gt;0,females!AX16,"")</f>
        <v/>
      </c>
      <c r="P26" s="109" t="str">
        <f>IF(females!AX17&gt;0,females!AX17,"")</f>
        <v/>
      </c>
      <c r="Q26" s="109" t="str">
        <f>IF(females!AX18&gt;0,females!AX18,"")</f>
        <v/>
      </c>
      <c r="R26" s="109" t="str">
        <f>IF(females!AX20&gt;0,females!AX20,"")</f>
        <v/>
      </c>
      <c r="S26" s="109" t="str">
        <f>IF(females!AX21&gt;0,females!AX21,"")</f>
        <v/>
      </c>
      <c r="T26" s="108" t="str">
        <f>IF(females!AX22&gt;0,females!AX22,"")</f>
        <v/>
      </c>
      <c r="U26" s="109" t="str">
        <f>IF(females!AX24&gt;0,females!AX24,"")</f>
        <v/>
      </c>
      <c r="V26" s="109" t="str">
        <f>IF(females!AX25&gt;0,females!AX25,"")</f>
        <v/>
      </c>
      <c r="W26" s="108" t="str">
        <f>IF(females!AX26&gt;0,females!AX26,"")</f>
        <v/>
      </c>
      <c r="X26" s="109" t="str">
        <f>IF(females!AX28&gt;0,females!AX28,"")</f>
        <v/>
      </c>
      <c r="Y26" s="107" t="str">
        <f>IF(females!AX29&gt;0,females!AX29,"")</f>
        <v/>
      </c>
      <c r="Z26" s="108" t="str">
        <f>IF(females!AX30&gt;0,females!AX30,"")</f>
        <v/>
      </c>
      <c r="AA26" s="107" t="str">
        <f>IF(females!AX32&gt;0,females!AX32,"")</f>
        <v/>
      </c>
      <c r="AB26" s="107" t="str">
        <f>IF(females!AX33&gt;0,females!AX33,"")</f>
        <v/>
      </c>
      <c r="AC26" s="108" t="str">
        <f>IF(females!AX34&gt;0,females!AX34,"")</f>
        <v/>
      </c>
    </row>
    <row r="27" spans="1:29" ht="25.5" x14ac:dyDescent="0.2">
      <c r="A27" s="63" t="str">
        <f t="shared" si="1"/>
        <v>Echiniscus scabrocirrosus</v>
      </c>
      <c r="B27" s="79" t="str">
        <f t="shared" si="1"/>
        <v>ZA.431</v>
      </c>
      <c r="C27" s="99">
        <f>females!AZ1</f>
        <v>26</v>
      </c>
      <c r="D27" s="100" t="str">
        <f>IF(females!AZ3&gt;0,females!AZ3,"")</f>
        <v/>
      </c>
      <c r="E27" s="109" t="str">
        <f>IF(females!AZ4&gt;0,females!AZ4,"")</f>
        <v/>
      </c>
      <c r="F27" s="109" t="str">
        <f>IF(females!AZ6&gt;0,females!AZ6,"")</f>
        <v/>
      </c>
      <c r="G27" s="109" t="str">
        <f>IF(females!AZ7&gt;0,females!AZ7,"")</f>
        <v/>
      </c>
      <c r="H27" s="109" t="str">
        <f>IF(females!AZ8&gt;0,females!AZ8,"")</f>
        <v/>
      </c>
      <c r="I27" s="109" t="str">
        <f>IF(females!AZ9&gt;0,females!AZ9,"")</f>
        <v/>
      </c>
      <c r="J27" s="109" t="str">
        <f>IF(females!AZ10&gt;0,females!AZ10,"")</f>
        <v/>
      </c>
      <c r="K27" s="108" t="str">
        <f>IF(females!AZ11&gt;0,females!AZ11,"")</f>
        <v/>
      </c>
      <c r="L27" s="109" t="str">
        <f>IF(females!AZ13&gt;0,females!AZ13,"")</f>
        <v/>
      </c>
      <c r="M27" s="109" t="str">
        <f>IF(females!AZ14&gt;0,females!AZ14,"")</f>
        <v/>
      </c>
      <c r="N27" s="109" t="str">
        <f>IF(females!AZ15&gt;0,females!AZ15,"")</f>
        <v/>
      </c>
      <c r="O27" s="109" t="str">
        <f>IF(females!AZ16&gt;0,females!AZ16,"")</f>
        <v/>
      </c>
      <c r="P27" s="109" t="str">
        <f>IF(females!AZ17&gt;0,females!AZ17,"")</f>
        <v/>
      </c>
      <c r="Q27" s="109" t="str">
        <f>IF(females!AZ18&gt;0,females!AZ18,"")</f>
        <v/>
      </c>
      <c r="R27" s="109" t="str">
        <f>IF(females!AZ20&gt;0,females!AZ20,"")</f>
        <v/>
      </c>
      <c r="S27" s="109" t="str">
        <f>IF(females!AZ21&gt;0,females!AZ21,"")</f>
        <v/>
      </c>
      <c r="T27" s="108" t="str">
        <f>IF(females!AZ22&gt;0,females!AZ22,"")</f>
        <v/>
      </c>
      <c r="U27" s="109" t="str">
        <f>IF(females!AZ24&gt;0,females!AZ24,"")</f>
        <v/>
      </c>
      <c r="V27" s="109" t="str">
        <f>IF(females!AZ25&gt;0,females!AZ25,"")</f>
        <v/>
      </c>
      <c r="W27" s="108" t="str">
        <f>IF(females!AZ26&gt;0,females!AZ26,"")</f>
        <v/>
      </c>
      <c r="X27" s="109" t="str">
        <f>IF(females!AZ28&gt;0,females!AZ28,"")</f>
        <v/>
      </c>
      <c r="Y27" s="107" t="str">
        <f>IF(females!AZ29&gt;0,females!AZ29,"")</f>
        <v/>
      </c>
      <c r="Z27" s="108" t="str">
        <f>IF(females!AZ30&gt;0,females!AZ30,"")</f>
        <v/>
      </c>
      <c r="AA27" s="107" t="str">
        <f>IF(females!AZ32&gt;0,females!AZ32,"")</f>
        <v/>
      </c>
      <c r="AB27" s="107" t="str">
        <f>IF(females!AZ33&gt;0,females!AZ33,"")</f>
        <v/>
      </c>
      <c r="AC27" s="108" t="str">
        <f>IF(females!AZ34&gt;0,females!AZ34,"")</f>
        <v/>
      </c>
    </row>
    <row r="28" spans="1:29" ht="25.5" x14ac:dyDescent="0.2">
      <c r="A28" s="63" t="str">
        <f t="shared" si="1"/>
        <v>Echiniscus scabrocirrosus</v>
      </c>
      <c r="B28" s="79" t="str">
        <f t="shared" si="1"/>
        <v>ZA.431</v>
      </c>
      <c r="C28" s="99">
        <f>females!BB1</f>
        <v>27</v>
      </c>
      <c r="D28" s="100" t="str">
        <f>IF(females!BB3&gt;0,females!BB3,"")</f>
        <v/>
      </c>
      <c r="E28" s="109" t="str">
        <f>IF(females!BB4&gt;0,females!BB4,"")</f>
        <v/>
      </c>
      <c r="F28" s="109" t="str">
        <f>IF(females!BB6&gt;0,females!BB6,"")</f>
        <v/>
      </c>
      <c r="G28" s="109" t="str">
        <f>IF(females!BB7&gt;0,females!BB7,"")</f>
        <v/>
      </c>
      <c r="H28" s="109" t="str">
        <f>IF(females!BB8&gt;0,females!BB8,"")</f>
        <v/>
      </c>
      <c r="I28" s="109" t="str">
        <f>IF(females!BB9&gt;0,females!BB9,"")</f>
        <v/>
      </c>
      <c r="J28" s="109" t="str">
        <f>IF(females!BB10&gt;0,females!BB10,"")</f>
        <v/>
      </c>
      <c r="K28" s="108" t="str">
        <f>IF(females!BB11&gt;0,females!BB11,"")</f>
        <v/>
      </c>
      <c r="L28" s="109" t="str">
        <f>IF(females!BB13&gt;0,females!BB13,"")</f>
        <v/>
      </c>
      <c r="M28" s="109" t="str">
        <f>IF(females!BB14&gt;0,females!BB14,"")</f>
        <v/>
      </c>
      <c r="N28" s="109" t="str">
        <f>IF(females!BB15&gt;0,females!BB15,"")</f>
        <v/>
      </c>
      <c r="O28" s="109" t="str">
        <f>IF(females!BB16&gt;0,females!BB16,"")</f>
        <v/>
      </c>
      <c r="P28" s="109" t="str">
        <f>IF(females!BB17&gt;0,females!BB17,"")</f>
        <v/>
      </c>
      <c r="Q28" s="109" t="str">
        <f>IF(females!BB18&gt;0,females!BB18,"")</f>
        <v/>
      </c>
      <c r="R28" s="109" t="str">
        <f>IF(females!BB20&gt;0,females!BB20,"")</f>
        <v/>
      </c>
      <c r="S28" s="109" t="str">
        <f>IF(females!BB21&gt;0,females!BB21,"")</f>
        <v/>
      </c>
      <c r="T28" s="108" t="str">
        <f>IF(females!BB22&gt;0,females!BB22,"")</f>
        <v/>
      </c>
      <c r="U28" s="109" t="str">
        <f>IF(females!BB24&gt;0,females!BB24,"")</f>
        <v/>
      </c>
      <c r="V28" s="109" t="str">
        <f>IF(females!BB25&gt;0,females!BB25,"")</f>
        <v/>
      </c>
      <c r="W28" s="108" t="str">
        <f>IF(females!BB26&gt;0,females!BB26,"")</f>
        <v/>
      </c>
      <c r="X28" s="109" t="str">
        <f>IF(females!BB28&gt;0,females!BB28,"")</f>
        <v/>
      </c>
      <c r="Y28" s="107" t="str">
        <f>IF(females!BB29&gt;0,females!BB29,"")</f>
        <v/>
      </c>
      <c r="Z28" s="108" t="str">
        <f>IF(females!BB30&gt;0,females!BB30,"")</f>
        <v/>
      </c>
      <c r="AA28" s="107" t="str">
        <f>IF(females!BB32&gt;0,females!BB32,"")</f>
        <v/>
      </c>
      <c r="AB28" s="107" t="str">
        <f>IF(females!BB33&gt;0,females!BB33,"")</f>
        <v/>
      </c>
      <c r="AC28" s="108" t="str">
        <f>IF(females!BB34&gt;0,females!BB34,"")</f>
        <v/>
      </c>
    </row>
    <row r="29" spans="1:29" ht="25.5" x14ac:dyDescent="0.2">
      <c r="A29" s="63" t="str">
        <f t="shared" si="1"/>
        <v>Echiniscus scabrocirrosus</v>
      </c>
      <c r="B29" s="79" t="str">
        <f t="shared" si="1"/>
        <v>ZA.431</v>
      </c>
      <c r="C29" s="99">
        <f>females!BD1</f>
        <v>28</v>
      </c>
      <c r="D29" s="100" t="str">
        <f>IF(females!BD3&gt;0,females!BD3,"")</f>
        <v/>
      </c>
      <c r="E29" s="109" t="str">
        <f>IF(females!BD4&gt;0,females!BD4,"")</f>
        <v/>
      </c>
      <c r="F29" s="109" t="str">
        <f>IF(females!BD6&gt;0,females!BD6,"")</f>
        <v/>
      </c>
      <c r="G29" s="109" t="str">
        <f>IF(females!BD7&gt;0,females!BD7,"")</f>
        <v/>
      </c>
      <c r="H29" s="109" t="str">
        <f>IF(females!BD8&gt;0,females!BD8,"")</f>
        <v/>
      </c>
      <c r="I29" s="109" t="str">
        <f>IF(females!BD9&gt;0,females!BD9,"")</f>
        <v/>
      </c>
      <c r="J29" s="109" t="str">
        <f>IF(females!BD10&gt;0,females!BD10,"")</f>
        <v/>
      </c>
      <c r="K29" s="108" t="str">
        <f>IF(females!BD11&gt;0,females!BD11,"")</f>
        <v/>
      </c>
      <c r="L29" s="109" t="str">
        <f>IF(females!BD13&gt;0,females!BD13,"")</f>
        <v/>
      </c>
      <c r="M29" s="109" t="str">
        <f>IF(females!BD14&gt;0,females!BD14,"")</f>
        <v/>
      </c>
      <c r="N29" s="109" t="str">
        <f>IF(females!BD15&gt;0,females!BD15,"")</f>
        <v/>
      </c>
      <c r="O29" s="109" t="str">
        <f>IF(females!BD16&gt;0,females!BD16,"")</f>
        <v/>
      </c>
      <c r="P29" s="109" t="str">
        <f>IF(females!BD17&gt;0,females!BD17,"")</f>
        <v/>
      </c>
      <c r="Q29" s="109" t="str">
        <f>IF(females!BD18&gt;0,females!BD18,"")</f>
        <v/>
      </c>
      <c r="R29" s="109" t="str">
        <f>IF(females!BD20&gt;0,females!BD20,"")</f>
        <v/>
      </c>
      <c r="S29" s="109" t="str">
        <f>IF(females!BD21&gt;0,females!BD21,"")</f>
        <v/>
      </c>
      <c r="T29" s="108" t="str">
        <f>IF(females!BD22&gt;0,females!BD22,"")</f>
        <v/>
      </c>
      <c r="U29" s="109" t="str">
        <f>IF(females!BD24&gt;0,females!BD24,"")</f>
        <v/>
      </c>
      <c r="V29" s="109" t="str">
        <f>IF(females!BD25&gt;0,females!BD25,"")</f>
        <v/>
      </c>
      <c r="W29" s="108" t="str">
        <f>IF(females!BD26&gt;0,females!BD26,"")</f>
        <v/>
      </c>
      <c r="X29" s="109" t="str">
        <f>IF(females!BD28&gt;0,females!BD28,"")</f>
        <v/>
      </c>
      <c r="Y29" s="107" t="str">
        <f>IF(females!BD29&gt;0,females!BD29,"")</f>
        <v/>
      </c>
      <c r="Z29" s="108" t="str">
        <f>IF(females!BD30&gt;0,females!BD30,"")</f>
        <v/>
      </c>
      <c r="AA29" s="107" t="str">
        <f>IF(females!BD32&gt;0,females!BD32,"")</f>
        <v/>
      </c>
      <c r="AB29" s="107" t="str">
        <f>IF(females!BD33&gt;0,females!BD33,"")</f>
        <v/>
      </c>
      <c r="AC29" s="108" t="str">
        <f>IF(females!BD34&gt;0,females!BD34,"")</f>
        <v/>
      </c>
    </row>
    <row r="30" spans="1:29" ht="25.5" x14ac:dyDescent="0.2">
      <c r="A30" s="63" t="str">
        <f t="shared" si="1"/>
        <v>Echiniscus scabrocirrosus</v>
      </c>
      <c r="B30" s="79" t="str">
        <f t="shared" si="1"/>
        <v>ZA.431</v>
      </c>
      <c r="C30" s="99">
        <f>females!BF1</f>
        <v>29</v>
      </c>
      <c r="D30" s="100" t="str">
        <f>IF(females!BF3&gt;0,females!BF3,"")</f>
        <v/>
      </c>
      <c r="E30" s="109" t="str">
        <f>IF(females!BF4&gt;0,females!BF4,"")</f>
        <v/>
      </c>
      <c r="F30" s="109" t="str">
        <f>IF(females!BF6&gt;0,females!BF6,"")</f>
        <v/>
      </c>
      <c r="G30" s="109" t="str">
        <f>IF(females!BF7&gt;0,females!BF7,"")</f>
        <v/>
      </c>
      <c r="H30" s="109" t="str">
        <f>IF(females!BF8&gt;0,females!BF8,"")</f>
        <v/>
      </c>
      <c r="I30" s="109" t="str">
        <f>IF(females!BF9&gt;0,females!BF9,"")</f>
        <v/>
      </c>
      <c r="J30" s="109" t="str">
        <f>IF(females!BF10&gt;0,females!BF10,"")</f>
        <v/>
      </c>
      <c r="K30" s="108" t="str">
        <f>IF(females!BF11&gt;0,females!BF11,"")</f>
        <v/>
      </c>
      <c r="L30" s="109" t="str">
        <f>IF(females!BF13&gt;0,females!BF13,"")</f>
        <v/>
      </c>
      <c r="M30" s="109" t="str">
        <f>IF(females!BF14&gt;0,females!BF14,"")</f>
        <v/>
      </c>
      <c r="N30" s="109" t="str">
        <f>IF(females!BF15&gt;0,females!BF15,"")</f>
        <v/>
      </c>
      <c r="O30" s="109" t="str">
        <f>IF(females!BF16&gt;0,females!BF16,"")</f>
        <v/>
      </c>
      <c r="P30" s="109" t="str">
        <f>IF(females!BF17&gt;0,females!BF17,"")</f>
        <v/>
      </c>
      <c r="Q30" s="109" t="str">
        <f>IF(females!BF18&gt;0,females!BF18,"")</f>
        <v/>
      </c>
      <c r="R30" s="109" t="str">
        <f>IF(females!BF20&gt;0,females!BF20,"")</f>
        <v/>
      </c>
      <c r="S30" s="109" t="str">
        <f>IF(females!BF21&gt;0,females!BF21,"")</f>
        <v/>
      </c>
      <c r="T30" s="108" t="str">
        <f>IF(females!BF22&gt;0,females!BF22,"")</f>
        <v/>
      </c>
      <c r="U30" s="109" t="str">
        <f>IF(females!BF24&gt;0,females!BF24,"")</f>
        <v/>
      </c>
      <c r="V30" s="109" t="str">
        <f>IF(females!BF25&gt;0,females!BF25,"")</f>
        <v/>
      </c>
      <c r="W30" s="108" t="str">
        <f>IF(females!BF26&gt;0,females!BF26,"")</f>
        <v/>
      </c>
      <c r="X30" s="109" t="str">
        <f>IF(females!BF28&gt;0,females!BF28,"")</f>
        <v/>
      </c>
      <c r="Y30" s="107" t="str">
        <f>IF(females!BF29&gt;0,females!BF29,"")</f>
        <v/>
      </c>
      <c r="Z30" s="108" t="str">
        <f>IF(females!BF30&gt;0,females!BF30,"")</f>
        <v/>
      </c>
      <c r="AA30" s="107" t="str">
        <f>IF(females!BF32&gt;0,females!BF32,"")</f>
        <v/>
      </c>
      <c r="AB30" s="107" t="str">
        <f>IF(females!BF33&gt;0,females!BF33,"")</f>
        <v/>
      </c>
      <c r="AC30" s="108" t="str">
        <f>IF(females!BF34&gt;0,females!BF34,"")</f>
        <v/>
      </c>
    </row>
    <row r="31" spans="1:29" ht="25.5" x14ac:dyDescent="0.2">
      <c r="A31" s="63" t="str">
        <f t="shared" si="1"/>
        <v>Echiniscus scabrocirrosus</v>
      </c>
      <c r="B31" s="79" t="str">
        <f t="shared" si="1"/>
        <v>ZA.431</v>
      </c>
      <c r="C31" s="99">
        <f>females!BH1</f>
        <v>30</v>
      </c>
      <c r="D31" s="100" t="str">
        <f>IF(females!BH3&gt;0,females!BH3,"")</f>
        <v/>
      </c>
      <c r="E31" s="109" t="str">
        <f>IF(females!BH4&gt;0,females!BH4,"")</f>
        <v/>
      </c>
      <c r="F31" s="109" t="str">
        <f>IF(females!BH6&gt;0,females!BH6,"")</f>
        <v/>
      </c>
      <c r="G31" s="109" t="str">
        <f>IF(females!BH7&gt;0,females!BH7,"")</f>
        <v/>
      </c>
      <c r="H31" s="109" t="str">
        <f>IF(females!BH8&gt;0,females!BH8,"")</f>
        <v/>
      </c>
      <c r="I31" s="109" t="str">
        <f>IF(females!BH9&gt;0,females!BH9,"")</f>
        <v/>
      </c>
      <c r="J31" s="109" t="str">
        <f>IF(females!BH10&gt;0,females!BH10,"")</f>
        <v/>
      </c>
      <c r="K31" s="108" t="str">
        <f>IF(females!BH11&gt;0,females!BH11,"")</f>
        <v/>
      </c>
      <c r="L31" s="109" t="str">
        <f>IF(females!BH13&gt;0,females!BH13,"")</f>
        <v/>
      </c>
      <c r="M31" s="109" t="str">
        <f>IF(females!BH14&gt;0,females!BH14,"")</f>
        <v/>
      </c>
      <c r="N31" s="109" t="str">
        <f>IF(females!BH15&gt;0,females!BH15,"")</f>
        <v/>
      </c>
      <c r="O31" s="109" t="str">
        <f>IF(females!BH16&gt;0,females!BH16,"")</f>
        <v/>
      </c>
      <c r="P31" s="109" t="str">
        <f>IF(females!BH17&gt;0,females!BH17,"")</f>
        <v/>
      </c>
      <c r="Q31" s="109" t="str">
        <f>IF(females!BH18&gt;0,females!BH18,"")</f>
        <v/>
      </c>
      <c r="R31" s="109" t="str">
        <f>IF(females!BH20&gt;0,females!BH20,"")</f>
        <v/>
      </c>
      <c r="S31" s="109" t="str">
        <f>IF(females!BH21&gt;0,females!BH21,"")</f>
        <v/>
      </c>
      <c r="T31" s="108" t="str">
        <f>IF(females!BH22&gt;0,females!BH22,"")</f>
        <v/>
      </c>
      <c r="U31" s="109" t="str">
        <f>IF(females!BH24&gt;0,females!BH24,"")</f>
        <v/>
      </c>
      <c r="V31" s="109" t="str">
        <f>IF(females!BH25&gt;0,females!BH25,"")</f>
        <v/>
      </c>
      <c r="W31" s="108" t="str">
        <f>IF(females!BH26&gt;0,females!BH26,"")</f>
        <v/>
      </c>
      <c r="X31" s="109" t="str">
        <f>IF(females!BH28&gt;0,females!BH28,"")</f>
        <v/>
      </c>
      <c r="Y31" s="107" t="str">
        <f>IF(females!BH29&gt;0,females!BH29,"")</f>
        <v/>
      </c>
      <c r="Z31" s="108" t="str">
        <f>IF(females!BH30&gt;0,females!BH30,"")</f>
        <v/>
      </c>
      <c r="AA31" s="107" t="str">
        <f>IF(females!BH32&gt;0,females!BH32,"")</f>
        <v/>
      </c>
      <c r="AB31" s="107" t="str">
        <f>IF(females!BH33&gt;0,females!BH33,"")</f>
        <v/>
      </c>
      <c r="AC31" s="108" t="str">
        <f>IF(females!BH34&gt;0,females!BH34,"")</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V31"/>
  <sheetViews>
    <sheetView zoomScaleNormal="100" workbookViewId="0">
      <pane xSplit="3" ySplit="1" topLeftCell="D2" activePane="bottomRight" state="frozen"/>
      <selection pane="topRight"/>
      <selection pane="bottomLeft"/>
      <selection pane="bottomRight" activeCell="J10" sqref="J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49</v>
      </c>
      <c r="B1" s="81" t="s">
        <v>50</v>
      </c>
      <c r="C1" s="67" t="s">
        <v>34</v>
      </c>
      <c r="D1" s="82" t="s">
        <v>4</v>
      </c>
      <c r="E1" s="82" t="s">
        <v>35</v>
      </c>
      <c r="F1" s="82" t="s">
        <v>36</v>
      </c>
      <c r="G1" s="82" t="s">
        <v>37</v>
      </c>
      <c r="H1" s="82" t="s">
        <v>38</v>
      </c>
      <c r="I1" s="82" t="s">
        <v>39</v>
      </c>
      <c r="J1" s="82" t="s">
        <v>62</v>
      </c>
      <c r="K1" s="82" t="s">
        <v>64</v>
      </c>
      <c r="L1" s="82" t="s">
        <v>63</v>
      </c>
      <c r="M1" s="82" t="s">
        <v>5</v>
      </c>
      <c r="N1" s="82" t="s">
        <v>6</v>
      </c>
      <c r="O1" s="82" t="s">
        <v>51</v>
      </c>
      <c r="P1" s="82" t="s">
        <v>52</v>
      </c>
      <c r="Q1" s="82" t="s">
        <v>53</v>
      </c>
      <c r="R1" s="82" t="s">
        <v>54</v>
      </c>
      <c r="S1" s="82" t="s">
        <v>55</v>
      </c>
      <c r="T1" s="82" t="s">
        <v>56</v>
      </c>
      <c r="U1" s="82" t="s">
        <v>57</v>
      </c>
      <c r="V1" s="82" t="s">
        <v>58</v>
      </c>
    </row>
    <row r="2" spans="1:22" ht="25.5" x14ac:dyDescent="0.2">
      <c r="A2" s="63" t="str">
        <f>'females_stats (μm)'!A$2</f>
        <v>Echiniscus scabrocirrosus</v>
      </c>
      <c r="B2" s="78" t="str">
        <f>'females_stats (μm)'!B$2</f>
        <v>ZA.431</v>
      </c>
      <c r="C2" s="99" t="str">
        <f>females!B1</f>
        <v>1 (HOL)</v>
      </c>
      <c r="D2" s="101">
        <f>IF(females!C3&gt;0,females!C3,"")</f>
        <v>567.88856304985336</v>
      </c>
      <c r="E2" s="110">
        <f>IF(females!C6&gt;0,females!C6,"")</f>
        <v>23.313782991202345</v>
      </c>
      <c r="F2" s="110">
        <f>IF(females!C7&gt;0,females!C7,"")</f>
        <v>13.343108504398826</v>
      </c>
      <c r="G2" s="110">
        <f>IF(females!C8&gt;0,females!C8,"")</f>
        <v>29.618768328445743</v>
      </c>
      <c r="H2" s="110">
        <f>IF(females!C9&gt;0,females!C9,"")</f>
        <v>10.263929618768328</v>
      </c>
      <c r="I2" s="110">
        <f>IF(females!C10&gt;0,females!C10,"")</f>
        <v>60.997067448680355</v>
      </c>
      <c r="J2" s="110">
        <f>IF(females!C13&gt;0,females!C13,"")</f>
        <v>210.85043988269794</v>
      </c>
      <c r="K2" s="110">
        <f>IF(females!C14&gt;0,females!C14,"")</f>
        <v>110.26392961876832</v>
      </c>
      <c r="L2" s="110">
        <f>IF(females!C15&gt;0,females!C15,"")</f>
        <v>176.39296187683286</v>
      </c>
      <c r="M2" s="110">
        <f>IF(females!C16&gt;0,females!C16,"")</f>
        <v>4.2521994134897358</v>
      </c>
      <c r="N2" s="110">
        <f>IF(females!C17&gt;0,females!C17,"")</f>
        <v>6.8914956011730197</v>
      </c>
      <c r="O2" s="110">
        <f>IF(females!C20&gt;0,females!C20,"")</f>
        <v>28.299120234604107</v>
      </c>
      <c r="P2" s="110">
        <f>IF(females!C21&gt;0,females!C21,"")</f>
        <v>6.7448680351906152</v>
      </c>
      <c r="Q2" s="110" t="str">
        <f>IF(females!C24&gt;0,females!C24,"")</f>
        <v/>
      </c>
      <c r="R2" s="110" t="str">
        <f>IF(females!C25&gt;0,females!C25,"")</f>
        <v/>
      </c>
      <c r="S2" s="110">
        <f>IF(females!C28&gt;0,females!C28,"")</f>
        <v>27.712609970674485</v>
      </c>
      <c r="T2" s="111">
        <f>IF(females!C29&gt;0,females!C29,"")</f>
        <v>7.1847507331378306</v>
      </c>
      <c r="U2" s="111">
        <f>IF(females!C32&gt;0,females!C32,"")</f>
        <v>28.739002932551323</v>
      </c>
      <c r="V2" s="111">
        <f>IF(females!C33&gt;0,females!C33,"")</f>
        <v>7.6246334310850443</v>
      </c>
    </row>
    <row r="3" spans="1:22" ht="25.5" x14ac:dyDescent="0.2">
      <c r="A3" s="63" t="str">
        <f>'females_stats (μm)'!A$2</f>
        <v>Echiniscus scabrocirrosus</v>
      </c>
      <c r="B3" s="78" t="str">
        <f>'females_stats (μm)'!B$2</f>
        <v>ZA.431</v>
      </c>
      <c r="C3" s="99">
        <f>females!D1</f>
        <v>2</v>
      </c>
      <c r="D3" s="101">
        <f>IF(females!E3&gt;0,females!E3,"")</f>
        <v>464.875</v>
      </c>
      <c r="E3" s="111">
        <f>IF(females!E6&gt;0,females!E6,"")</f>
        <v>19.624999999999996</v>
      </c>
      <c r="F3" s="111">
        <f>IF(females!E7&gt;0,females!E7,"")</f>
        <v>8.875</v>
      </c>
      <c r="G3" s="111">
        <f>IF(females!E8&gt;0,females!E8,"")</f>
        <v>29.500000000000004</v>
      </c>
      <c r="H3" s="111">
        <f>IF(females!E9&gt;0,females!E9,"")</f>
        <v>12.250000000000002</v>
      </c>
      <c r="I3" s="111">
        <f>IF(females!E10&gt;0,females!E10,"")</f>
        <v>52.750000000000007</v>
      </c>
      <c r="J3" s="111">
        <f>IF(females!E13&gt;0,females!E13,"")</f>
        <v>142.375</v>
      </c>
      <c r="K3" s="111">
        <f>IF(females!E14&gt;0,females!E14,"")</f>
        <v>48</v>
      </c>
      <c r="L3" s="111">
        <f>IF(females!E15&gt;0,females!E15,"")</f>
        <v>163.625</v>
      </c>
      <c r="M3" s="111">
        <f>IF(females!E16&gt;0,females!E16,"")</f>
        <v>7.1250000000000009</v>
      </c>
      <c r="N3" s="111">
        <f>IF(females!E17&gt;0,females!E17,"")</f>
        <v>5</v>
      </c>
      <c r="O3" s="111">
        <f>IF(females!E20&gt;0,females!E20,"")</f>
        <v>24.500000000000004</v>
      </c>
      <c r="P3" s="111">
        <f>IF(females!E21&gt;0,females!E21,"")</f>
        <v>5</v>
      </c>
      <c r="Q3" s="111">
        <f>IF(females!E24&gt;0,females!E24,"")</f>
        <v>24.500000000000004</v>
      </c>
      <c r="R3" s="111">
        <f>IF(females!E25&gt;0,females!E25,"")</f>
        <v>4.625</v>
      </c>
      <c r="S3" s="111" t="str">
        <f>IF(females!E28&gt;0,females!E28,"")</f>
        <v/>
      </c>
      <c r="T3" s="111" t="str">
        <f>IF(females!E29&gt;0,females!E29,"")</f>
        <v/>
      </c>
      <c r="U3" s="111">
        <f>IF(females!E32&gt;0,females!E32,"")</f>
        <v>28.375</v>
      </c>
      <c r="V3" s="111">
        <f>IF(females!E33&gt;0,females!E33,"")</f>
        <v>4.75</v>
      </c>
    </row>
    <row r="4" spans="1:22" ht="25.5" x14ac:dyDescent="0.2">
      <c r="A4" s="63" t="str">
        <f>'females_stats (μm)'!A$2</f>
        <v>Echiniscus scabrocirrosus</v>
      </c>
      <c r="B4" s="78" t="str">
        <f>'females_stats (μm)'!B$2</f>
        <v>ZA.431</v>
      </c>
      <c r="C4" s="99">
        <f>females!F1</f>
        <v>3</v>
      </c>
      <c r="D4" s="101">
        <f>IF(females!G3&gt;0,females!G3,"")</f>
        <v>558.24175824175825</v>
      </c>
      <c r="E4" s="111">
        <f>IF(females!G6&gt;0,females!G6,"")</f>
        <v>26.844583987441133</v>
      </c>
      <c r="F4" s="111">
        <f>IF(females!G7&gt;0,females!G7,"")</f>
        <v>13.657770800627942</v>
      </c>
      <c r="G4" s="111">
        <f>IF(females!G8&gt;0,females!G8,"")</f>
        <v>36.263736263736263</v>
      </c>
      <c r="H4" s="111">
        <f>IF(females!G9&gt;0,females!G9,"")</f>
        <v>10.675039246467817</v>
      </c>
      <c r="I4" s="111">
        <f>IF(females!G10&gt;0,females!G10,"")</f>
        <v>83.202511773940344</v>
      </c>
      <c r="J4" s="111">
        <f>IF(females!G13&gt;0,females!G13,"")</f>
        <v>192.30769230769229</v>
      </c>
      <c r="K4" s="111">
        <f>IF(females!G14&gt;0,females!G14,"")</f>
        <v>116.64050235478807</v>
      </c>
      <c r="L4" s="111" t="str">
        <f>IF(females!G15&gt;0,females!G15,"")</f>
        <v/>
      </c>
      <c r="M4" s="111">
        <f>IF(females!G16&gt;0,females!G16,"")</f>
        <v>6.1224489795918364</v>
      </c>
      <c r="N4" s="111">
        <f>IF(females!G17&gt;0,females!G17,"")</f>
        <v>6.7503924646781783</v>
      </c>
      <c r="O4" s="111" t="str">
        <f>IF(females!G20&gt;0,females!G20,"")</f>
        <v/>
      </c>
      <c r="P4" s="111" t="str">
        <f>IF(females!G21&gt;0,females!G21,"")</f>
        <v/>
      </c>
      <c r="Q4" s="111">
        <f>IF(females!G24&gt;0,females!G24,"")</f>
        <v>29.356357927786497</v>
      </c>
      <c r="R4" s="111">
        <f>IF(females!G25&gt;0,females!G25,"")</f>
        <v>6.593406593406594</v>
      </c>
      <c r="S4" s="111" t="str">
        <f>IF(females!G28&gt;0,females!G28,"")</f>
        <v/>
      </c>
      <c r="T4" s="111" t="str">
        <f>IF(females!G29&gt;0,females!G29,"")</f>
        <v/>
      </c>
      <c r="U4" s="111" t="str">
        <f>IF(females!G32&gt;0,females!G32,"")</f>
        <v/>
      </c>
      <c r="V4" s="111" t="str">
        <f>IF(females!G33&gt;0,females!G33,"")</f>
        <v/>
      </c>
    </row>
    <row r="5" spans="1:22" ht="25.5" x14ac:dyDescent="0.2">
      <c r="A5" s="63" t="str">
        <f>'females_stats (μm)'!A$2</f>
        <v>Echiniscus scabrocirrosus</v>
      </c>
      <c r="B5" s="78" t="str">
        <f>'females_stats (μm)'!B$2</f>
        <v>ZA.431</v>
      </c>
      <c r="C5" s="99">
        <f>females!H1</f>
        <v>4</v>
      </c>
      <c r="D5" s="101">
        <f>IF(females!I3&gt;0,females!I3,"")</f>
        <v>492.11309523809518</v>
      </c>
      <c r="E5" s="111" t="str">
        <f>IF(females!I6&gt;0,females!I6,"")</f>
        <v/>
      </c>
      <c r="F5" s="111">
        <f>IF(females!I7&gt;0,females!I7,"")</f>
        <v>12.797619047619047</v>
      </c>
      <c r="G5" s="111">
        <f>IF(females!I8&gt;0,females!I8,"")</f>
        <v>28.124999999999993</v>
      </c>
      <c r="H5" s="111">
        <f>IF(females!I9&gt;0,females!I9,"")</f>
        <v>11.755952380952381</v>
      </c>
      <c r="I5" s="111">
        <f>IF(females!I10&gt;0,females!I10,"")</f>
        <v>77.976190476190467</v>
      </c>
      <c r="J5" s="111">
        <f>IF(females!I13&gt;0,females!I13,"")</f>
        <v>89.732142857142847</v>
      </c>
      <c r="K5" s="111">
        <f>IF(females!I14&gt;0,females!I14,"")</f>
        <v>110.11904761904761</v>
      </c>
      <c r="L5" s="111" t="str">
        <f>IF(females!I15&gt;0,females!I15,"")</f>
        <v/>
      </c>
      <c r="M5" s="111">
        <f>IF(females!I16&gt;0,females!I16,"")</f>
        <v>4.1666666666666661</v>
      </c>
      <c r="N5" s="111">
        <f>IF(females!I17&gt;0,females!I17,"")</f>
        <v>5.8035714285714279</v>
      </c>
      <c r="O5" s="111">
        <f>IF(females!I20&gt;0,females!I20,"")</f>
        <v>26.190476190476193</v>
      </c>
      <c r="P5" s="111">
        <f>IF(females!I21&gt;0,females!I21,"")</f>
        <v>5.9523809523809517</v>
      </c>
      <c r="Q5" s="111">
        <f>IF(females!I24&gt;0,females!I24,"")</f>
        <v>25.892857142857139</v>
      </c>
      <c r="R5" s="111">
        <f>IF(females!I25&gt;0,females!I25,"")</f>
        <v>6.6964285714285712</v>
      </c>
      <c r="S5" s="111">
        <f>IF(females!I28&gt;0,females!I28,"")</f>
        <v>27.678571428571431</v>
      </c>
      <c r="T5" s="111">
        <f>IF(females!I29&gt;0,females!I29,"")</f>
        <v>5.3571428571428568</v>
      </c>
      <c r="U5" s="111">
        <f>IF(females!I32&gt;0,females!I32,"")</f>
        <v>30.50595238095238</v>
      </c>
      <c r="V5" s="111">
        <f>IF(females!I33&gt;0,females!I33,"")</f>
        <v>7.8869047619047619</v>
      </c>
    </row>
    <row r="6" spans="1:22" ht="25.5" x14ac:dyDescent="0.2">
      <c r="A6" s="63" t="str">
        <f>'females_stats (μm)'!A$2</f>
        <v>Echiniscus scabrocirrosus</v>
      </c>
      <c r="B6" s="78" t="str">
        <f>'females_stats (μm)'!B$2</f>
        <v>ZA.431</v>
      </c>
      <c r="C6" s="99">
        <f>females!J1</f>
        <v>5</v>
      </c>
      <c r="D6" s="101">
        <f>IF(females!K3&gt;0,females!K3,"")</f>
        <v>514.1924959216966</v>
      </c>
      <c r="E6" s="111">
        <f>IF(females!K6&gt;0,females!K6,"")</f>
        <v>21.207177814029365</v>
      </c>
      <c r="F6" s="111">
        <f>IF(females!K7&gt;0,females!K7,"")</f>
        <v>17.618270799347474</v>
      </c>
      <c r="G6" s="111">
        <f>IF(females!K8&gt;0,females!K8,"")</f>
        <v>32.78955954323002</v>
      </c>
      <c r="H6" s="111">
        <f>IF(females!K9&gt;0,females!K9,"")</f>
        <v>12.234910277324634</v>
      </c>
      <c r="I6" s="111">
        <f>IF(females!K10&gt;0,females!K10,"")</f>
        <v>77.487765089722686</v>
      </c>
      <c r="J6" s="111">
        <f>IF(females!K13&gt;0,females!K13,"")</f>
        <v>199.51060358890703</v>
      </c>
      <c r="K6" s="111">
        <f>IF(females!K14&gt;0,females!K14,"")</f>
        <v>112.56117455138663</v>
      </c>
      <c r="L6" s="111">
        <f>IF(females!K15&gt;0,females!K15,"")</f>
        <v>187.27569331158239</v>
      </c>
      <c r="M6" s="111" t="str">
        <f>IF(females!K16&gt;0,females!K16,"")</f>
        <v/>
      </c>
      <c r="N6" s="111">
        <f>IF(females!K17&gt;0,females!K17,"")</f>
        <v>7.6672104404567705</v>
      </c>
      <c r="O6" s="111">
        <f>IF(females!K20&gt;0,females!K20,"")</f>
        <v>24.796084828711258</v>
      </c>
      <c r="P6" s="111" t="str">
        <f>IF(females!K21&gt;0,females!K21,"")</f>
        <v/>
      </c>
      <c r="Q6" s="111">
        <f>IF(females!K24&gt;0,females!K24,"")</f>
        <v>26.101141924959219</v>
      </c>
      <c r="R6" s="111">
        <f>IF(females!K25&gt;0,females!K25,"")</f>
        <v>5.0570962479608488</v>
      </c>
      <c r="S6" s="111">
        <f>IF(females!K28&gt;0,females!K28,"")</f>
        <v>26.42740619902121</v>
      </c>
      <c r="T6" s="111">
        <f>IF(females!K29&gt;0,females!K29,"")</f>
        <v>5.5464926590538335</v>
      </c>
      <c r="U6" s="111">
        <f>IF(females!K32&gt;0,females!K32,"")</f>
        <v>29.526916802610121</v>
      </c>
      <c r="V6" s="111">
        <f>IF(females!K33&gt;0,females!K33,"")</f>
        <v>6.0358890701468191</v>
      </c>
    </row>
    <row r="7" spans="1:22" ht="25.5" x14ac:dyDescent="0.2">
      <c r="A7" s="63" t="str">
        <f>'females_stats (μm)'!A$2</f>
        <v>Echiniscus scabrocirrosus</v>
      </c>
      <c r="B7" s="78" t="str">
        <f>'females_stats (μm)'!B$2</f>
        <v>ZA.431</v>
      </c>
      <c r="C7" s="99">
        <f>females!L1</f>
        <v>6</v>
      </c>
      <c r="D7" s="101">
        <f>IF(females!M3&gt;0,females!M3,"")</f>
        <v>645.03968253968264</v>
      </c>
      <c r="E7" s="111">
        <f>IF(females!M6&gt;0,females!M6,"")</f>
        <v>22.817460317460316</v>
      </c>
      <c r="F7" s="111">
        <f>IF(females!M7&gt;0,females!M7,"")</f>
        <v>15.079365079365079</v>
      </c>
      <c r="G7" s="111">
        <f>IF(females!M8&gt;0,females!M8,"")</f>
        <v>28.769841269841272</v>
      </c>
      <c r="H7" s="111">
        <f>IF(females!M9&gt;0,females!M9,"")</f>
        <v>15.079365079365079</v>
      </c>
      <c r="I7" s="111">
        <f>IF(females!M10&gt;0,females!M10,"")</f>
        <v>75.595238095238102</v>
      </c>
      <c r="J7" s="111" t="str">
        <f>IF(females!M13&gt;0,females!M13,"")</f>
        <v/>
      </c>
      <c r="K7" s="111">
        <f>IF(females!M14&gt;0,females!M14,"")</f>
        <v>97.420634920634924</v>
      </c>
      <c r="L7" s="111">
        <f>IF(females!M15&gt;0,females!M15,"")</f>
        <v>252.18253968253967</v>
      </c>
      <c r="M7" s="111">
        <f>IF(females!M16&gt;0,females!M16,"")</f>
        <v>5.753968253968254</v>
      </c>
      <c r="N7" s="111">
        <f>IF(females!M17&gt;0,females!M17,"")</f>
        <v>7.3412698412698418</v>
      </c>
      <c r="O7" s="111">
        <f>IF(females!M20&gt;0,females!M20,"")</f>
        <v>30.753968253968257</v>
      </c>
      <c r="P7" s="111">
        <f>IF(females!M21&gt;0,females!M21,"")</f>
        <v>5.753968253968254</v>
      </c>
      <c r="Q7" s="111" t="str">
        <f>IF(females!M24&gt;0,females!M24,"")</f>
        <v/>
      </c>
      <c r="R7" s="111" t="str">
        <f>IF(females!M25&gt;0,females!M25,"")</f>
        <v/>
      </c>
      <c r="S7" s="111">
        <f>IF(females!M28&gt;0,females!M28,"")</f>
        <v>33.134920634920633</v>
      </c>
      <c r="T7" s="111">
        <f>IF(females!M29&gt;0,females!M29,"")</f>
        <v>6.9444444444444446</v>
      </c>
      <c r="U7" s="111">
        <f>IF(females!M32&gt;0,females!M32,"")</f>
        <v>35.119047619047613</v>
      </c>
      <c r="V7" s="111">
        <f>IF(females!M33&gt;0,females!M33,"")</f>
        <v>6.5476190476190483</v>
      </c>
    </row>
    <row r="8" spans="1:22" ht="25.5" x14ac:dyDescent="0.2">
      <c r="A8" s="63" t="str">
        <f>'females_stats (μm)'!A$2</f>
        <v>Echiniscus scabrocirrosus</v>
      </c>
      <c r="B8" s="78" t="str">
        <f>'females_stats (μm)'!B$2</f>
        <v>ZA.431</v>
      </c>
      <c r="C8" s="99">
        <f>females!N1</f>
        <v>7</v>
      </c>
      <c r="D8" s="101">
        <f>IF(females!O3&gt;0,females!O3,"")</f>
        <v>597.872340425532</v>
      </c>
      <c r="E8" s="111">
        <f>IF(females!O6&gt;0,females!O6,"")</f>
        <v>21.470019342359766</v>
      </c>
      <c r="F8" s="111">
        <f>IF(females!O7&gt;0,females!O7,"")</f>
        <v>15.087040618955511</v>
      </c>
      <c r="G8" s="111">
        <f>IF(females!O8&gt;0,females!O8,"")</f>
        <v>34.622823984526107</v>
      </c>
      <c r="H8" s="111">
        <f>IF(females!O9&gt;0,females!O9,"")</f>
        <v>11.605415860735009</v>
      </c>
      <c r="I8" s="111">
        <f>IF(females!O10&gt;0,females!O10,"")</f>
        <v>84.912959381044487</v>
      </c>
      <c r="J8" s="111">
        <f>IF(females!O13&gt;0,females!O13,"")</f>
        <v>292.26305609284327</v>
      </c>
      <c r="K8" s="111">
        <f>IF(females!O14&gt;0,females!O14,"")</f>
        <v>135.39651837524178</v>
      </c>
      <c r="L8" s="111">
        <f>IF(females!O15&gt;0,females!O15,"")</f>
        <v>341.19922630560927</v>
      </c>
      <c r="M8" s="111">
        <f>IF(females!O16&gt;0,females!O16,"")</f>
        <v>4.4487427466150864</v>
      </c>
      <c r="N8" s="111">
        <f>IF(females!O17&gt;0,females!O17,"")</f>
        <v>5.4158607350096704</v>
      </c>
      <c r="O8" s="111">
        <f>IF(females!O20&gt;0,females!O20,"")</f>
        <v>32.688588007736939</v>
      </c>
      <c r="P8" s="111">
        <f>IF(females!O21&gt;0,females!O21,"")</f>
        <v>6.3829787234042552</v>
      </c>
      <c r="Q8" s="111">
        <f>IF(females!O24&gt;0,females!O24,"")</f>
        <v>31.334622823984521</v>
      </c>
      <c r="R8" s="111">
        <f>IF(females!O25&gt;0,females!O25,"")</f>
        <v>6.5764023210831715</v>
      </c>
      <c r="S8" s="111">
        <f>IF(females!O28&gt;0,females!O28,"")</f>
        <v>28.820116054158607</v>
      </c>
      <c r="T8" s="111">
        <f>IF(females!O29&gt;0,females!O29,"")</f>
        <v>6.1895551257253389</v>
      </c>
      <c r="U8" s="111">
        <f>IF(females!O32&gt;0,females!O32,"")</f>
        <v>35.976789168278536</v>
      </c>
      <c r="V8" s="111">
        <f>IF(females!O33&gt;0,females!O33,"")</f>
        <v>6.1895551257253389</v>
      </c>
    </row>
    <row r="9" spans="1:22" ht="25.5" x14ac:dyDescent="0.2">
      <c r="A9" s="63" t="str">
        <f>'females_stats (μm)'!A$2</f>
        <v>Echiniscus scabrocirrosus</v>
      </c>
      <c r="B9" s="78" t="str">
        <f>'females_stats (μm)'!B$2</f>
        <v>ZA.431</v>
      </c>
      <c r="C9" s="99">
        <f>females!P1</f>
        <v>8</v>
      </c>
      <c r="D9" s="101">
        <f>IF(females!Q3&gt;0,females!Q3,"")</f>
        <v>456.2130177514793</v>
      </c>
      <c r="E9" s="111">
        <f>IF(females!Q6&gt;0,females!Q6,"")</f>
        <v>29.388560157790927</v>
      </c>
      <c r="F9" s="111">
        <f>IF(females!Q7&gt;0,females!Q7,"")</f>
        <v>13.412228796844181</v>
      </c>
      <c r="G9" s="111">
        <f>IF(females!Q8&gt;0,females!Q8,"")</f>
        <v>36.291913214990132</v>
      </c>
      <c r="H9" s="111">
        <f>IF(females!Q9&gt;0,females!Q9,"")</f>
        <v>13.80670611439842</v>
      </c>
      <c r="I9" s="111">
        <f>IF(females!Q10&gt;0,females!Q10,"")</f>
        <v>86.193293885601577</v>
      </c>
      <c r="J9" s="111">
        <f>IF(females!Q13&gt;0,females!Q13,"")</f>
        <v>190.72978303747533</v>
      </c>
      <c r="K9" s="111">
        <f>IF(females!Q14&gt;0,females!Q14,"")</f>
        <v>148.12623274161734</v>
      </c>
      <c r="L9" s="111">
        <f>IF(females!Q15&gt;0,females!Q15,"")</f>
        <v>195.069033530572</v>
      </c>
      <c r="M9" s="111">
        <f>IF(females!Q16&gt;0,females!Q16,"")</f>
        <v>4.3392504930966469</v>
      </c>
      <c r="N9" s="111">
        <f>IF(females!Q17&gt;0,females!Q17,"")</f>
        <v>7.4950690335305712</v>
      </c>
      <c r="O9" s="111">
        <f>IF(females!Q20&gt;0,females!Q20,"")</f>
        <v>29.585798816568044</v>
      </c>
      <c r="P9" s="111">
        <f>IF(females!Q21&gt;0,females!Q21,"")</f>
        <v>6.9033530571992099</v>
      </c>
      <c r="Q9" s="111">
        <f>IF(females!Q24&gt;0,females!Q24,"")</f>
        <v>31.755424063116372</v>
      </c>
      <c r="R9" s="111">
        <f>IF(females!Q25&gt;0,females!Q25,"")</f>
        <v>7.2978303747534516</v>
      </c>
      <c r="S9" s="111" t="str">
        <f>IF(females!Q28&gt;0,females!Q28,"")</f>
        <v/>
      </c>
      <c r="T9" s="111" t="str">
        <f>IF(females!Q29&gt;0,females!Q29,"")</f>
        <v/>
      </c>
      <c r="U9" s="111" t="str">
        <f>IF(females!Q32&gt;0,females!Q32,"")</f>
        <v/>
      </c>
      <c r="V9" s="111" t="str">
        <f>IF(females!Q33&gt;0,females!Q33,"")</f>
        <v/>
      </c>
    </row>
    <row r="10" spans="1:22" ht="25.5" x14ac:dyDescent="0.2">
      <c r="A10" s="63" t="str">
        <f>'females_stats (μm)'!A$2</f>
        <v>Echiniscus scabrocirrosus</v>
      </c>
      <c r="B10" s="78" t="str">
        <f>'females_stats (μm)'!B$2</f>
        <v>ZA.431</v>
      </c>
      <c r="C10" s="99">
        <f>females!R1</f>
        <v>9</v>
      </c>
      <c r="D10" s="101">
        <f>IF(females!S3&gt;0,females!S3,"")</f>
        <v>478.15126050420167</v>
      </c>
      <c r="E10" s="111">
        <f>IF(females!S6&gt;0,females!S6,"")</f>
        <v>29.075630252100844</v>
      </c>
      <c r="F10" s="111">
        <f>IF(females!S7&gt;0,females!S7,"")</f>
        <v>15.126050420168067</v>
      </c>
      <c r="G10" s="111">
        <f>IF(females!S8&gt;0,females!S8,"")</f>
        <v>31.596638655462183</v>
      </c>
      <c r="H10" s="111">
        <f>IF(females!S9&gt;0,females!S9,"")</f>
        <v>11.428571428571429</v>
      </c>
      <c r="I10" s="111">
        <f>IF(females!S10&gt;0,females!S10,"")</f>
        <v>77.310924369747909</v>
      </c>
      <c r="J10" s="111" t="str">
        <f>IF(females!S13&gt;0,females!S13,"")</f>
        <v/>
      </c>
      <c r="K10" s="111">
        <f>IF(females!S14&gt;0,females!S14,"")</f>
        <v>124.03361344537815</v>
      </c>
      <c r="L10" s="111" t="str">
        <f>IF(females!S15&gt;0,females!S15,"")</f>
        <v/>
      </c>
      <c r="M10" s="111">
        <f>IF(females!S16&gt;0,females!S16,"")</f>
        <v>6.0504201680672267</v>
      </c>
      <c r="N10" s="111">
        <f>IF(females!S17&gt;0,females!S17,"")</f>
        <v>7.7310924369747891</v>
      </c>
      <c r="O10" s="111">
        <f>IF(females!S20&gt;0,females!S20,"")</f>
        <v>28.571428571428569</v>
      </c>
      <c r="P10" s="111">
        <f>IF(females!S21&gt;0,females!S21,"")</f>
        <v>7.2268907563025202</v>
      </c>
      <c r="Q10" s="111">
        <f>IF(females!S24&gt;0,females!S24,"")</f>
        <v>28.907563025210081</v>
      </c>
      <c r="R10" s="111">
        <f>IF(females!S25&gt;0,females!S25,"")</f>
        <v>6.5546218487394965</v>
      </c>
      <c r="S10" s="111">
        <f>IF(females!S28&gt;0,females!S28,"")</f>
        <v>29.579831932773111</v>
      </c>
      <c r="T10" s="111">
        <f>IF(females!S29&gt;0,females!S29,"")</f>
        <v>6.8907563025210079</v>
      </c>
      <c r="U10" s="111" t="str">
        <f>IF(females!S32&gt;0,females!S32,"")</f>
        <v/>
      </c>
      <c r="V10" s="111" t="str">
        <f>IF(females!S33&gt;0,females!S33,"")</f>
        <v/>
      </c>
    </row>
    <row r="11" spans="1:22" ht="25.5" x14ac:dyDescent="0.2">
      <c r="A11" s="63" t="str">
        <f>'females_stats (μm)'!A$2</f>
        <v>Echiniscus scabrocirrosus</v>
      </c>
      <c r="B11" s="78" t="str">
        <f>'females_stats (μm)'!B$2</f>
        <v>ZA.431</v>
      </c>
      <c r="C11" s="99">
        <f>females!T1</f>
        <v>10</v>
      </c>
      <c r="D11" s="101">
        <f>IF(females!U3&gt;0,females!U3,"")</f>
        <v>561.14982578397223</v>
      </c>
      <c r="E11" s="111">
        <f>IF(females!U6&gt;0,females!U6,"")</f>
        <v>26.480836236933797</v>
      </c>
      <c r="F11" s="111">
        <f>IF(females!U7&gt;0,females!U7,"")</f>
        <v>13.588850174216027</v>
      </c>
      <c r="G11" s="111">
        <f>IF(females!U8&gt;0,females!U8,"")</f>
        <v>31.707317073170731</v>
      </c>
      <c r="H11" s="111">
        <f>IF(females!U9&gt;0,females!U9,"")</f>
        <v>12.543554006968641</v>
      </c>
      <c r="I11" s="111">
        <f>IF(females!U10&gt;0,females!U10,"")</f>
        <v>76.829268292682926</v>
      </c>
      <c r="J11" s="111">
        <f>IF(females!U13&gt;0,females!U13,"")</f>
        <v>209.7560975609756</v>
      </c>
      <c r="K11" s="111">
        <f>IF(females!U14&gt;0,females!U14,"")</f>
        <v>135.71428571428572</v>
      </c>
      <c r="L11" s="111">
        <f>IF(females!U15&gt;0,females!U15,"")</f>
        <v>209.7560975609756</v>
      </c>
      <c r="M11" s="111">
        <f>IF(females!U16&gt;0,females!U16,"")</f>
        <v>3.6585365853658542</v>
      </c>
      <c r="N11" s="111">
        <f>IF(females!U17&gt;0,females!U17,"")</f>
        <v>6.4459930313588849</v>
      </c>
      <c r="O11" s="111">
        <f>IF(females!U20&gt;0,females!U20,"")</f>
        <v>26.655052264808365</v>
      </c>
      <c r="P11" s="111">
        <f>IF(females!U21&gt;0,females!U21,"")</f>
        <v>6.2717770034843205</v>
      </c>
      <c r="Q11" s="111">
        <f>IF(females!U24&gt;0,females!U24,"")</f>
        <v>27.177700348432055</v>
      </c>
      <c r="R11" s="111">
        <f>IF(females!U25&gt;0,females!U25,"")</f>
        <v>6.4459930313588849</v>
      </c>
      <c r="S11" s="111">
        <f>IF(females!U28&gt;0,females!U28,"")</f>
        <v>27.351916376306619</v>
      </c>
      <c r="T11" s="111">
        <f>IF(females!U29&gt;0,females!U29,"")</f>
        <v>6.4459930313588849</v>
      </c>
      <c r="U11" s="111">
        <f>IF(females!U32&gt;0,females!U32,"")</f>
        <v>29.616724738675959</v>
      </c>
      <c r="V11" s="111">
        <f>IF(females!U33&gt;0,females!U33,"")</f>
        <v>7.3170731707317085</v>
      </c>
    </row>
    <row r="12" spans="1:22" ht="25.5" x14ac:dyDescent="0.2">
      <c r="A12" s="63" t="str">
        <f>'females_stats (μm)'!A$2</f>
        <v>Echiniscus scabrocirrosus</v>
      </c>
      <c r="B12" s="78" t="str">
        <f>'females_stats (μm)'!B$2</f>
        <v>ZA.431</v>
      </c>
      <c r="C12" s="99">
        <f>females!V1</f>
        <v>11</v>
      </c>
      <c r="D12" s="101" t="str">
        <f>IF(females!W3&gt;0,females!W3,"")</f>
        <v/>
      </c>
      <c r="E12" s="111" t="str">
        <f>IF(females!W6&gt;0,females!W6,"")</f>
        <v/>
      </c>
      <c r="F12" s="111" t="str">
        <f>IF(females!W7&gt;0,females!W7,"")</f>
        <v/>
      </c>
      <c r="G12" s="111" t="str">
        <f>IF(females!W8&gt;0,females!W8,"")</f>
        <v/>
      </c>
      <c r="H12" s="111" t="str">
        <f>IF(females!W9&gt;0,females!W9,"")</f>
        <v/>
      </c>
      <c r="I12" s="111" t="str">
        <f>IF(females!W10&gt;0,females!W10,"")</f>
        <v/>
      </c>
      <c r="J12" s="111" t="str">
        <f>IF(females!W13&gt;0,females!W13,"")</f>
        <v/>
      </c>
      <c r="K12" s="111" t="str">
        <f>IF(females!W14&gt;0,females!W14,"")</f>
        <v/>
      </c>
      <c r="L12" s="111" t="str">
        <f>IF(females!W15&gt;0,females!W15,"")</f>
        <v/>
      </c>
      <c r="M12" s="111" t="str">
        <f>IF(females!W16&gt;0,females!W16,"")</f>
        <v/>
      </c>
      <c r="N12" s="111" t="str">
        <f>IF(females!W17&gt;0,females!W17,"")</f>
        <v/>
      </c>
      <c r="O12" s="111" t="str">
        <f>IF(females!W20&gt;0,females!W20,"")</f>
        <v/>
      </c>
      <c r="P12" s="111" t="str">
        <f>IF(females!W21&gt;0,females!W21,"")</f>
        <v/>
      </c>
      <c r="Q12" s="111" t="str">
        <f>IF(females!W24&gt;0,females!W24,"")</f>
        <v/>
      </c>
      <c r="R12" s="111" t="str">
        <f>IF(females!W25&gt;0,females!W25,"")</f>
        <v/>
      </c>
      <c r="S12" s="111" t="str">
        <f>IF(females!W28&gt;0,females!W28,"")</f>
        <v/>
      </c>
      <c r="T12" s="111" t="str">
        <f>IF(females!W29&gt;0,females!W29,"")</f>
        <v/>
      </c>
      <c r="U12" s="111" t="str">
        <f>IF(females!W32&gt;0,females!W32,"")</f>
        <v/>
      </c>
      <c r="V12" s="111" t="str">
        <f>IF(females!W33&gt;0,females!W33,"")</f>
        <v/>
      </c>
    </row>
    <row r="13" spans="1:22" ht="25.5" x14ac:dyDescent="0.2">
      <c r="A13" s="63" t="str">
        <f>'females_stats (μm)'!A$2</f>
        <v>Echiniscus scabrocirrosus</v>
      </c>
      <c r="B13" s="78" t="str">
        <f>'females_stats (μm)'!B$2</f>
        <v>ZA.431</v>
      </c>
      <c r="C13" s="99">
        <f>females!X1</f>
        <v>12</v>
      </c>
      <c r="D13" s="101" t="str">
        <f>IF(females!Y3&gt;0,females!Y3,"")</f>
        <v/>
      </c>
      <c r="E13" s="111" t="str">
        <f>IF(females!Y6&gt;0,females!Y6,"")</f>
        <v/>
      </c>
      <c r="F13" s="111" t="str">
        <f>IF(females!Y7&gt;0,females!Y7,"")</f>
        <v/>
      </c>
      <c r="G13" s="111" t="str">
        <f>IF(females!Y8&gt;0,females!Y8,"")</f>
        <v/>
      </c>
      <c r="H13" s="111" t="str">
        <f>IF(females!Y9&gt;0,females!Y9,"")</f>
        <v/>
      </c>
      <c r="I13" s="111" t="str">
        <f>IF(females!Y10&gt;0,females!Y10,"")</f>
        <v/>
      </c>
      <c r="J13" s="111" t="str">
        <f>IF(females!Y13&gt;0,females!Y13,"")</f>
        <v/>
      </c>
      <c r="K13" s="111" t="str">
        <f>IF(females!Y14&gt;0,females!Y14,"")</f>
        <v/>
      </c>
      <c r="L13" s="111" t="str">
        <f>IF(females!Y15&gt;0,females!Y15,"")</f>
        <v/>
      </c>
      <c r="M13" s="111" t="str">
        <f>IF(females!Y16&gt;0,females!Y16,"")</f>
        <v/>
      </c>
      <c r="N13" s="111" t="str">
        <f>IF(females!Y17&gt;0,females!Y17,"")</f>
        <v/>
      </c>
      <c r="O13" s="111" t="str">
        <f>IF(females!Y20&gt;0,females!Y20,"")</f>
        <v/>
      </c>
      <c r="P13" s="111" t="str">
        <f>IF(females!Y21&gt;0,females!Y21,"")</f>
        <v/>
      </c>
      <c r="Q13" s="111" t="str">
        <f>IF(females!Y24&gt;0,females!Y24,"")</f>
        <v/>
      </c>
      <c r="R13" s="111" t="str">
        <f>IF(females!Y25&gt;0,females!Y25,"")</f>
        <v/>
      </c>
      <c r="S13" s="111" t="str">
        <f>IF(females!Y28&gt;0,females!Y28,"")</f>
        <v/>
      </c>
      <c r="T13" s="111" t="str">
        <f>IF(females!Y29&gt;0,females!Y29,"")</f>
        <v/>
      </c>
      <c r="U13" s="111" t="str">
        <f>IF(females!Y32&gt;0,females!Y32,"")</f>
        <v/>
      </c>
      <c r="V13" s="111" t="str">
        <f>IF(females!Y33&gt;0,females!Y33,"")</f>
        <v/>
      </c>
    </row>
    <row r="14" spans="1:22" ht="25.5" x14ac:dyDescent="0.2">
      <c r="A14" s="63" t="str">
        <f>'females_stats (μm)'!A$2</f>
        <v>Echiniscus scabrocirrosus</v>
      </c>
      <c r="B14" s="78" t="str">
        <f>'females_stats (μm)'!B$2</f>
        <v>ZA.431</v>
      </c>
      <c r="C14" s="99">
        <f>females!Z1</f>
        <v>13</v>
      </c>
      <c r="D14" s="101" t="str">
        <f>IF(females!AA3&gt;0,females!AA3,"")</f>
        <v/>
      </c>
      <c r="E14" s="111" t="str">
        <f>IF(females!AA6&gt;0,females!AA6,"")</f>
        <v/>
      </c>
      <c r="F14" s="111" t="str">
        <f>IF(females!AA7&gt;0,females!AA7,"")</f>
        <v/>
      </c>
      <c r="G14" s="111" t="str">
        <f>IF(females!AA8&gt;0,females!AA8,"")</f>
        <v/>
      </c>
      <c r="H14" s="111" t="str">
        <f>IF(females!AA9&gt;0,females!AA9,"")</f>
        <v/>
      </c>
      <c r="I14" s="111" t="str">
        <f>IF(females!AA10&gt;0,females!AA10,"")</f>
        <v/>
      </c>
      <c r="J14" s="111" t="str">
        <f>IF(females!AA13&gt;0,females!AA13,"")</f>
        <v/>
      </c>
      <c r="K14" s="111" t="str">
        <f>IF(females!AA14&gt;0,females!AA14,"")</f>
        <v/>
      </c>
      <c r="L14" s="111" t="str">
        <f>IF(females!AA15&gt;0,females!AA15,"")</f>
        <v/>
      </c>
      <c r="M14" s="111" t="str">
        <f>IF(females!AA16&gt;0,females!AA16,"")</f>
        <v/>
      </c>
      <c r="N14" s="111" t="str">
        <f>IF(females!AA17&gt;0,females!AA17,"")</f>
        <v/>
      </c>
      <c r="O14" s="111" t="str">
        <f>IF(females!AA20&gt;0,females!AA20,"")</f>
        <v/>
      </c>
      <c r="P14" s="111" t="str">
        <f>IF(females!AA21&gt;0,females!AA21,"")</f>
        <v/>
      </c>
      <c r="Q14" s="111" t="str">
        <f>IF(females!AA24&gt;0,females!AA24,"")</f>
        <v/>
      </c>
      <c r="R14" s="111" t="str">
        <f>IF(females!AA25&gt;0,females!AA25,"")</f>
        <v/>
      </c>
      <c r="S14" s="111" t="str">
        <f>IF(females!AA28&gt;0,females!AA28,"")</f>
        <v/>
      </c>
      <c r="T14" s="111" t="str">
        <f>IF(females!AA29&gt;0,females!AA29,"")</f>
        <v/>
      </c>
      <c r="U14" s="111" t="str">
        <f>IF(females!AA32&gt;0,females!AA32,"")</f>
        <v/>
      </c>
      <c r="V14" s="111" t="str">
        <f>IF(females!AA33&gt;0,females!AA33,"")</f>
        <v/>
      </c>
    </row>
    <row r="15" spans="1:22" ht="25.5" x14ac:dyDescent="0.2">
      <c r="A15" s="63" t="str">
        <f>'females_stats (μm)'!A$2</f>
        <v>Echiniscus scabrocirrosus</v>
      </c>
      <c r="B15" s="78" t="str">
        <f>'females_stats (μm)'!B$2</f>
        <v>ZA.431</v>
      </c>
      <c r="C15" s="99">
        <f>females!AB1</f>
        <v>14</v>
      </c>
      <c r="D15" s="101" t="str">
        <f>IF(females!AC3&gt;0,females!AC3,"")</f>
        <v/>
      </c>
      <c r="E15" s="111" t="str">
        <f>IF(females!AC6&gt;0,females!AC6,"")</f>
        <v/>
      </c>
      <c r="F15" s="111" t="str">
        <f>IF(females!AC7&gt;0,females!AC7,"")</f>
        <v/>
      </c>
      <c r="G15" s="111" t="str">
        <f>IF(females!AC8&gt;0,females!AC8,"")</f>
        <v/>
      </c>
      <c r="H15" s="111" t="str">
        <f>IF(females!AC9&gt;0,females!AC9,"")</f>
        <v/>
      </c>
      <c r="I15" s="111" t="str">
        <f>IF(females!AC10&gt;0,females!AC10,"")</f>
        <v/>
      </c>
      <c r="J15" s="111" t="str">
        <f>IF(females!AC13&gt;0,females!AC13,"")</f>
        <v/>
      </c>
      <c r="K15" s="111" t="str">
        <f>IF(females!AC14&gt;0,females!AC14,"")</f>
        <v/>
      </c>
      <c r="L15" s="111" t="str">
        <f>IF(females!AC15&gt;0,females!AC15,"")</f>
        <v/>
      </c>
      <c r="M15" s="111" t="str">
        <f>IF(females!AC16&gt;0,females!AC16,"")</f>
        <v/>
      </c>
      <c r="N15" s="111" t="str">
        <f>IF(females!AC17&gt;0,females!AC17,"")</f>
        <v/>
      </c>
      <c r="O15" s="111" t="str">
        <f>IF(females!AC20&gt;0,females!AC20,"")</f>
        <v/>
      </c>
      <c r="P15" s="111" t="str">
        <f>IF(females!AC21&gt;0,females!AC21,"")</f>
        <v/>
      </c>
      <c r="Q15" s="111" t="str">
        <f>IF(females!AC24&gt;0,females!AC24,"")</f>
        <v/>
      </c>
      <c r="R15" s="111" t="str">
        <f>IF(females!AC25&gt;0,females!AC25,"")</f>
        <v/>
      </c>
      <c r="S15" s="111" t="str">
        <f>IF(females!AC28&gt;0,females!AC28,"")</f>
        <v/>
      </c>
      <c r="T15" s="111" t="str">
        <f>IF(females!AC29&gt;0,females!AC29,"")</f>
        <v/>
      </c>
      <c r="U15" s="111" t="str">
        <f>IF(females!AC32&gt;0,females!AC32,"")</f>
        <v/>
      </c>
      <c r="V15" s="111" t="str">
        <f>IF(females!AC33&gt;0,females!AC33,"")</f>
        <v/>
      </c>
    </row>
    <row r="16" spans="1:22" ht="25.5" x14ac:dyDescent="0.2">
      <c r="A16" s="63" t="str">
        <f>'females_stats (μm)'!A$2</f>
        <v>Echiniscus scabrocirrosus</v>
      </c>
      <c r="B16" s="78" t="str">
        <f>'females_stats (μm)'!B$2</f>
        <v>ZA.431</v>
      </c>
      <c r="C16" s="99">
        <f>females!AD1</f>
        <v>15</v>
      </c>
      <c r="D16" s="101" t="str">
        <f>IF(females!AE3&gt;0,females!AE3,"")</f>
        <v/>
      </c>
      <c r="E16" s="111" t="str">
        <f>IF(females!AE6&gt;0,females!AE6,"")</f>
        <v/>
      </c>
      <c r="F16" s="111" t="str">
        <f>IF(females!AE7&gt;0,females!AE7,"")</f>
        <v/>
      </c>
      <c r="G16" s="111" t="str">
        <f>IF(females!AE8&gt;0,females!AE8,"")</f>
        <v/>
      </c>
      <c r="H16" s="111" t="str">
        <f>IF(females!AE9&gt;0,females!AE9,"")</f>
        <v/>
      </c>
      <c r="I16" s="111" t="str">
        <f>IF(females!AE10&gt;0,females!AE10,"")</f>
        <v/>
      </c>
      <c r="J16" s="111" t="str">
        <f>IF(females!AE13&gt;0,females!AE13,"")</f>
        <v/>
      </c>
      <c r="K16" s="111" t="str">
        <f>IF(females!AE14&gt;0,females!AE14,"")</f>
        <v/>
      </c>
      <c r="L16" s="111" t="str">
        <f>IF(females!AE15&gt;0,females!AE15,"")</f>
        <v/>
      </c>
      <c r="M16" s="111" t="str">
        <f>IF(females!AE16&gt;0,females!AE16,"")</f>
        <v/>
      </c>
      <c r="N16" s="111" t="str">
        <f>IF(females!AE17&gt;0,females!AE17,"")</f>
        <v/>
      </c>
      <c r="O16" s="111" t="str">
        <f>IF(females!AE20&gt;0,females!AE20,"")</f>
        <v/>
      </c>
      <c r="P16" s="111" t="str">
        <f>IF(females!AE21&gt;0,females!AE21,"")</f>
        <v/>
      </c>
      <c r="Q16" s="111" t="str">
        <f>IF(females!AE24&gt;0,females!AE24,"")</f>
        <v/>
      </c>
      <c r="R16" s="111" t="str">
        <f>IF(females!AE25&gt;0,females!AE25,"")</f>
        <v/>
      </c>
      <c r="S16" s="111" t="str">
        <f>IF(females!AE28&gt;0,females!AE28,"")</f>
        <v/>
      </c>
      <c r="T16" s="111" t="str">
        <f>IF(females!AE29&gt;0,females!AE29,"")</f>
        <v/>
      </c>
      <c r="U16" s="111" t="str">
        <f>IF(females!AE32&gt;0,females!AE32,"")</f>
        <v/>
      </c>
      <c r="V16" s="111" t="str">
        <f>IF(females!AE33&gt;0,females!AE33,"")</f>
        <v/>
      </c>
    </row>
    <row r="17" spans="1:22" ht="25.5" x14ac:dyDescent="0.2">
      <c r="A17" s="63" t="str">
        <f>'females_stats (μm)'!A$2</f>
        <v>Echiniscus scabrocirrosus</v>
      </c>
      <c r="B17" s="78" t="str">
        <f>'females_stats (μm)'!B$2</f>
        <v>ZA.431</v>
      </c>
      <c r="C17" s="99">
        <f>females!AF1</f>
        <v>16</v>
      </c>
      <c r="D17" s="101" t="str">
        <f>IF(females!AG3&gt;0,females!AG3,"")</f>
        <v/>
      </c>
      <c r="E17" s="111" t="str">
        <f>IF(females!AG6&gt;0,females!AG6,"")</f>
        <v/>
      </c>
      <c r="F17" s="111" t="str">
        <f>IF(females!AG7&gt;0,females!AG7,"")</f>
        <v/>
      </c>
      <c r="G17" s="111" t="str">
        <f>IF(females!AG8&gt;0,females!AG8,"")</f>
        <v/>
      </c>
      <c r="H17" s="111" t="str">
        <f>IF(females!AG9&gt;0,females!AG9,"")</f>
        <v/>
      </c>
      <c r="I17" s="111" t="str">
        <f>IF(females!AG10&gt;0,females!AG10,"")</f>
        <v/>
      </c>
      <c r="J17" s="111" t="str">
        <f>IF(females!AG13&gt;0,females!AG13,"")</f>
        <v/>
      </c>
      <c r="K17" s="111" t="str">
        <f>IF(females!AG14&gt;0,females!AG14,"")</f>
        <v/>
      </c>
      <c r="L17" s="111" t="str">
        <f>IF(females!AG15&gt;0,females!AG15,"")</f>
        <v/>
      </c>
      <c r="M17" s="111" t="str">
        <f>IF(females!AG16&gt;0,females!AG16,"")</f>
        <v/>
      </c>
      <c r="N17" s="111" t="str">
        <f>IF(females!AG17&gt;0,females!AG17,"")</f>
        <v/>
      </c>
      <c r="O17" s="111" t="str">
        <f>IF(females!AG20&gt;0,females!AG20,"")</f>
        <v/>
      </c>
      <c r="P17" s="111" t="str">
        <f>IF(females!AG21&gt;0,females!AG21,"")</f>
        <v/>
      </c>
      <c r="Q17" s="111" t="str">
        <f>IF(females!AG24&gt;0,females!AG24,"")</f>
        <v/>
      </c>
      <c r="R17" s="111" t="str">
        <f>IF(females!AG25&gt;0,females!AG25,"")</f>
        <v/>
      </c>
      <c r="S17" s="111" t="str">
        <f>IF(females!AG28&gt;0,females!AG28,"")</f>
        <v/>
      </c>
      <c r="T17" s="111" t="str">
        <f>IF(females!AG29&gt;0,females!AG29,"")</f>
        <v/>
      </c>
      <c r="U17" s="111" t="str">
        <f>IF(females!AG32&gt;0,females!AG32,"")</f>
        <v/>
      </c>
      <c r="V17" s="111" t="str">
        <f>IF(females!AG33&gt;0,females!AG33,"")</f>
        <v/>
      </c>
    </row>
    <row r="18" spans="1:22" ht="25.5" x14ac:dyDescent="0.2">
      <c r="A18" s="63" t="str">
        <f>'females_stats (μm)'!A$2</f>
        <v>Echiniscus scabrocirrosus</v>
      </c>
      <c r="B18" s="78" t="str">
        <f>'females_stats (μm)'!B$2</f>
        <v>ZA.431</v>
      </c>
      <c r="C18" s="99">
        <f>females!AH1</f>
        <v>17</v>
      </c>
      <c r="D18" s="101" t="str">
        <f>IF(females!AI3&gt;0,females!AI3,"")</f>
        <v/>
      </c>
      <c r="E18" s="111" t="str">
        <f>IF(females!AI6&gt;0,females!AI6,"")</f>
        <v/>
      </c>
      <c r="F18" s="111" t="str">
        <f>IF(females!AI7&gt;0,females!AI7,"")</f>
        <v/>
      </c>
      <c r="G18" s="111" t="str">
        <f>IF(females!AI8&gt;0,females!AI8,"")</f>
        <v/>
      </c>
      <c r="H18" s="111" t="str">
        <f>IF(females!AI9&gt;0,females!AI9,"")</f>
        <v/>
      </c>
      <c r="I18" s="111" t="str">
        <f>IF(females!AI10&gt;0,females!AI10,"")</f>
        <v/>
      </c>
      <c r="J18" s="111" t="str">
        <f>IF(females!AI13&gt;0,females!AI13,"")</f>
        <v/>
      </c>
      <c r="K18" s="111" t="str">
        <f>IF(females!AI14&gt;0,females!AI14,"")</f>
        <v/>
      </c>
      <c r="L18" s="111" t="str">
        <f>IF(females!AI15&gt;0,females!AI15,"")</f>
        <v/>
      </c>
      <c r="M18" s="111" t="str">
        <f>IF(females!AI16&gt;0,females!AI16,"")</f>
        <v/>
      </c>
      <c r="N18" s="111" t="str">
        <f>IF(females!AI17&gt;0,females!AI17,"")</f>
        <v/>
      </c>
      <c r="O18" s="111" t="str">
        <f>IF(females!AI20&gt;0,females!AI20,"")</f>
        <v/>
      </c>
      <c r="P18" s="111" t="str">
        <f>IF(females!AI21&gt;0,females!AI21,"")</f>
        <v/>
      </c>
      <c r="Q18" s="111" t="str">
        <f>IF(females!AI24&gt;0,females!AI24,"")</f>
        <v/>
      </c>
      <c r="R18" s="111" t="str">
        <f>IF(females!AI25&gt;0,females!AI25,"")</f>
        <v/>
      </c>
      <c r="S18" s="111" t="str">
        <f>IF(females!AI28&gt;0,females!AI28,"")</f>
        <v/>
      </c>
      <c r="T18" s="111" t="str">
        <f>IF(females!AI29&gt;0,females!AI29,"")</f>
        <v/>
      </c>
      <c r="U18" s="111" t="str">
        <f>IF(females!AI32&gt;0,females!AI32,"")</f>
        <v/>
      </c>
      <c r="V18" s="111" t="str">
        <f>IF(females!AI33&gt;0,females!AI33,"")</f>
        <v/>
      </c>
    </row>
    <row r="19" spans="1:22" ht="25.5" x14ac:dyDescent="0.2">
      <c r="A19" s="63" t="str">
        <f>'females_stats (μm)'!A$2</f>
        <v>Echiniscus scabrocirrosus</v>
      </c>
      <c r="B19" s="78" t="str">
        <f>'females_stats (μm)'!B$2</f>
        <v>ZA.431</v>
      </c>
      <c r="C19" s="99">
        <f>females!AJ1</f>
        <v>18</v>
      </c>
      <c r="D19" s="101" t="str">
        <f>IF(females!AK3&gt;0,females!AK3,"")</f>
        <v/>
      </c>
      <c r="E19" s="111" t="str">
        <f>IF(females!AK6&gt;0,females!AK6,"")</f>
        <v/>
      </c>
      <c r="F19" s="111" t="str">
        <f>IF(females!AK7&gt;0,females!AK7,"")</f>
        <v/>
      </c>
      <c r="G19" s="111" t="str">
        <f>IF(females!AK8&gt;0,females!AK8,"")</f>
        <v/>
      </c>
      <c r="H19" s="111" t="str">
        <f>IF(females!AK9&gt;0,females!AK9,"")</f>
        <v/>
      </c>
      <c r="I19" s="111" t="str">
        <f>IF(females!AK10&gt;0,females!AK10,"")</f>
        <v/>
      </c>
      <c r="J19" s="111" t="str">
        <f>IF(females!AK13&gt;0,females!AK13,"")</f>
        <v/>
      </c>
      <c r="K19" s="111" t="str">
        <f>IF(females!AK14&gt;0,females!AK14,"")</f>
        <v/>
      </c>
      <c r="L19" s="111" t="str">
        <f>IF(females!AK15&gt;0,females!AK15,"")</f>
        <v/>
      </c>
      <c r="M19" s="111" t="str">
        <f>IF(females!AK16&gt;0,females!AK16,"")</f>
        <v/>
      </c>
      <c r="N19" s="111" t="str">
        <f>IF(females!AK17&gt;0,females!AK17,"")</f>
        <v/>
      </c>
      <c r="O19" s="111" t="str">
        <f>IF(females!AK20&gt;0,females!AK20,"")</f>
        <v/>
      </c>
      <c r="P19" s="111" t="str">
        <f>IF(females!AK21&gt;0,females!AK21,"")</f>
        <v/>
      </c>
      <c r="Q19" s="111" t="str">
        <f>IF(females!AK24&gt;0,females!AK24,"")</f>
        <v/>
      </c>
      <c r="R19" s="111" t="str">
        <f>IF(females!AK25&gt;0,females!AK25,"")</f>
        <v/>
      </c>
      <c r="S19" s="111" t="str">
        <f>IF(females!AK28&gt;0,females!AK28,"")</f>
        <v/>
      </c>
      <c r="T19" s="111" t="str">
        <f>IF(females!AK29&gt;0,females!AK29,"")</f>
        <v/>
      </c>
      <c r="U19" s="111" t="str">
        <f>IF(females!AK32&gt;0,females!AK32,"")</f>
        <v/>
      </c>
      <c r="V19" s="111" t="str">
        <f>IF(females!AK33&gt;0,females!AK33,"")</f>
        <v/>
      </c>
    </row>
    <row r="20" spans="1:22" ht="25.5" x14ac:dyDescent="0.2">
      <c r="A20" s="63" t="str">
        <f>'females_stats (μm)'!A$2</f>
        <v>Echiniscus scabrocirrosus</v>
      </c>
      <c r="B20" s="78" t="str">
        <f>'females_stats (μm)'!B$2</f>
        <v>ZA.431</v>
      </c>
      <c r="C20" s="99">
        <f>females!AL1</f>
        <v>19</v>
      </c>
      <c r="D20" s="101" t="str">
        <f>IF(females!AM3&gt;0,females!AM3,"")</f>
        <v/>
      </c>
      <c r="E20" s="111" t="str">
        <f>IF(females!AM6&gt;0,females!AM6,"")</f>
        <v/>
      </c>
      <c r="F20" s="111" t="str">
        <f>IF(females!AM7&gt;0,females!AM7,"")</f>
        <v/>
      </c>
      <c r="G20" s="111" t="str">
        <f>IF(females!AM8&gt;0,females!AM8,"")</f>
        <v/>
      </c>
      <c r="H20" s="111" t="str">
        <f>IF(females!AM9&gt;0,females!AM9,"")</f>
        <v/>
      </c>
      <c r="I20" s="111" t="str">
        <f>IF(females!AM10&gt;0,females!AM10,"")</f>
        <v/>
      </c>
      <c r="J20" s="111" t="str">
        <f>IF(females!AM13&gt;0,females!AM13,"")</f>
        <v/>
      </c>
      <c r="K20" s="111" t="str">
        <f>IF(females!AM14&gt;0,females!AM14,"")</f>
        <v/>
      </c>
      <c r="L20" s="111" t="str">
        <f>IF(females!AM15&gt;0,females!AM15,"")</f>
        <v/>
      </c>
      <c r="M20" s="111" t="str">
        <f>IF(females!AM16&gt;0,females!AM16,"")</f>
        <v/>
      </c>
      <c r="N20" s="111" t="str">
        <f>IF(females!AM17&gt;0,females!AM17,"")</f>
        <v/>
      </c>
      <c r="O20" s="111" t="str">
        <f>IF(females!AM20&gt;0,females!AM20,"")</f>
        <v/>
      </c>
      <c r="P20" s="111" t="str">
        <f>IF(females!AM21&gt;0,females!AM21,"")</f>
        <v/>
      </c>
      <c r="Q20" s="111" t="str">
        <f>IF(females!AM24&gt;0,females!AM24,"")</f>
        <v/>
      </c>
      <c r="R20" s="111" t="str">
        <f>IF(females!AM25&gt;0,females!AM25,"")</f>
        <v/>
      </c>
      <c r="S20" s="111" t="str">
        <f>IF(females!AM28&gt;0,females!AM28,"")</f>
        <v/>
      </c>
      <c r="T20" s="111" t="str">
        <f>IF(females!AM29&gt;0,females!AM29,"")</f>
        <v/>
      </c>
      <c r="U20" s="111" t="str">
        <f>IF(females!AM32&gt;0,females!AM32,"")</f>
        <v/>
      </c>
      <c r="V20" s="111" t="str">
        <f>IF(females!AM33&gt;0,females!AM33,"")</f>
        <v/>
      </c>
    </row>
    <row r="21" spans="1:22" ht="25.5" x14ac:dyDescent="0.2">
      <c r="A21" s="63" t="str">
        <f>'females_stats (μm)'!A$2</f>
        <v>Echiniscus scabrocirrosus</v>
      </c>
      <c r="B21" s="78" t="str">
        <f>'females_stats (μm)'!B$2</f>
        <v>ZA.431</v>
      </c>
      <c r="C21" s="99">
        <f>females!AN1</f>
        <v>20</v>
      </c>
      <c r="D21" s="101" t="str">
        <f>IF(females!AO3&gt;0,females!AO3,"")</f>
        <v/>
      </c>
      <c r="E21" s="111" t="str">
        <f>IF(females!AO6&gt;0,females!AO6,"")</f>
        <v/>
      </c>
      <c r="F21" s="111" t="str">
        <f>IF(females!AO7&gt;0,females!AO7,"")</f>
        <v/>
      </c>
      <c r="G21" s="111" t="str">
        <f>IF(females!AO8&gt;0,females!AO8,"")</f>
        <v/>
      </c>
      <c r="H21" s="111" t="str">
        <f>IF(females!AO9&gt;0,females!AO9,"")</f>
        <v/>
      </c>
      <c r="I21" s="111" t="str">
        <f>IF(females!AO10&gt;0,females!AO10,"")</f>
        <v/>
      </c>
      <c r="J21" s="111" t="str">
        <f>IF(females!AO13&gt;0,females!AO13,"")</f>
        <v/>
      </c>
      <c r="K21" s="111" t="str">
        <f>IF(females!AO14&gt;0,females!AO14,"")</f>
        <v/>
      </c>
      <c r="L21" s="111" t="str">
        <f>IF(females!AO15&gt;0,females!AO15,"")</f>
        <v/>
      </c>
      <c r="M21" s="111" t="str">
        <f>IF(females!AO16&gt;0,females!AO16,"")</f>
        <v/>
      </c>
      <c r="N21" s="111" t="str">
        <f>IF(females!AO17&gt;0,females!AO17,"")</f>
        <v/>
      </c>
      <c r="O21" s="111" t="str">
        <f>IF(females!AO20&gt;0,females!AO20,"")</f>
        <v/>
      </c>
      <c r="P21" s="111" t="str">
        <f>IF(females!AO21&gt;0,females!AO21,"")</f>
        <v/>
      </c>
      <c r="Q21" s="111" t="str">
        <f>IF(females!AO24&gt;0,females!AO24,"")</f>
        <v/>
      </c>
      <c r="R21" s="111" t="str">
        <f>IF(females!AO25&gt;0,females!AO25,"")</f>
        <v/>
      </c>
      <c r="S21" s="111" t="str">
        <f>IF(females!AO28&gt;0,females!AO28,"")</f>
        <v/>
      </c>
      <c r="T21" s="111" t="str">
        <f>IF(females!AO29&gt;0,females!AO29,"")</f>
        <v/>
      </c>
      <c r="U21" s="111" t="str">
        <f>IF(females!AO32&gt;0,females!AO32,"")</f>
        <v/>
      </c>
      <c r="V21" s="111" t="str">
        <f>IF(females!AO33&gt;0,females!AO33,"")</f>
        <v/>
      </c>
    </row>
    <row r="22" spans="1:22" ht="25.5" x14ac:dyDescent="0.2">
      <c r="A22" s="63" t="str">
        <f>'females_stats (μm)'!A$2</f>
        <v>Echiniscus scabrocirrosus</v>
      </c>
      <c r="B22" s="78" t="str">
        <f>'females_stats (μm)'!B$2</f>
        <v>ZA.431</v>
      </c>
      <c r="C22" s="99">
        <f>females!AP1</f>
        <v>21</v>
      </c>
      <c r="D22" s="101" t="str">
        <f>IF(females!AQ3&gt;0,females!AQ3,"")</f>
        <v/>
      </c>
      <c r="E22" s="111" t="str">
        <f>IF(females!AQ6&gt;0,females!AQ6,"")</f>
        <v/>
      </c>
      <c r="F22" s="111" t="str">
        <f>IF(females!AQ7&gt;0,females!AQ7,"")</f>
        <v/>
      </c>
      <c r="G22" s="111" t="str">
        <f>IF(females!AQ8&gt;0,females!AQ8,"")</f>
        <v/>
      </c>
      <c r="H22" s="111" t="str">
        <f>IF(females!AQ9&gt;0,females!AQ9,"")</f>
        <v/>
      </c>
      <c r="I22" s="111" t="str">
        <f>IF(females!AQ10&gt;0,females!AQ10,"")</f>
        <v/>
      </c>
      <c r="J22" s="111" t="str">
        <f>IF(females!AQ13&gt;0,females!AQ13,"")</f>
        <v/>
      </c>
      <c r="K22" s="111" t="str">
        <f>IF(females!AQ14&gt;0,females!AQ14,"")</f>
        <v/>
      </c>
      <c r="L22" s="111" t="str">
        <f>IF(females!AQ15&gt;0,females!AQ15,"")</f>
        <v/>
      </c>
      <c r="M22" s="111" t="str">
        <f>IF(females!AQ16&gt;0,females!AQ16,"")</f>
        <v/>
      </c>
      <c r="N22" s="111" t="str">
        <f>IF(females!AQ17&gt;0,females!AQ17,"")</f>
        <v/>
      </c>
      <c r="O22" s="111" t="str">
        <f>IF(females!AQ20&gt;0,females!AQ20,"")</f>
        <v/>
      </c>
      <c r="P22" s="111" t="str">
        <f>IF(females!AQ21&gt;0,females!AQ21,"")</f>
        <v/>
      </c>
      <c r="Q22" s="111" t="str">
        <f>IF(females!AQ24&gt;0,females!AQ24,"")</f>
        <v/>
      </c>
      <c r="R22" s="111" t="str">
        <f>IF(females!AQ25&gt;0,females!AQ25,"")</f>
        <v/>
      </c>
      <c r="S22" s="111" t="str">
        <f>IF(females!AQ28&gt;0,females!AQ28,"")</f>
        <v/>
      </c>
      <c r="T22" s="111" t="str">
        <f>IF(females!AQ29&gt;0,females!AQ29,"")</f>
        <v/>
      </c>
      <c r="U22" s="111" t="str">
        <f>IF(females!AQ32&gt;0,females!AQ32,"")</f>
        <v/>
      </c>
      <c r="V22" s="111" t="str">
        <f>IF(females!AQ33&gt;0,females!AQ33,"")</f>
        <v/>
      </c>
    </row>
    <row r="23" spans="1:22" ht="25.5" x14ac:dyDescent="0.2">
      <c r="A23" s="63" t="str">
        <f>'females_stats (μm)'!A$2</f>
        <v>Echiniscus scabrocirrosus</v>
      </c>
      <c r="B23" s="78" t="str">
        <f>'females_stats (μm)'!B$2</f>
        <v>ZA.431</v>
      </c>
      <c r="C23" s="99">
        <f>females!AR1</f>
        <v>22</v>
      </c>
      <c r="D23" s="101" t="str">
        <f>IF(females!AS3&gt;0,females!AS3,"")</f>
        <v/>
      </c>
      <c r="E23" s="111" t="str">
        <f>IF(females!AS6&gt;0,females!AS6,"")</f>
        <v/>
      </c>
      <c r="F23" s="111" t="str">
        <f>IF(females!AS7&gt;0,females!AS7,"")</f>
        <v/>
      </c>
      <c r="G23" s="111" t="str">
        <f>IF(females!AS8&gt;0,females!AS8,"")</f>
        <v/>
      </c>
      <c r="H23" s="111" t="str">
        <f>IF(females!AS9&gt;0,females!AS9,"")</f>
        <v/>
      </c>
      <c r="I23" s="111" t="str">
        <f>IF(females!AS10&gt;0,females!AS10,"")</f>
        <v/>
      </c>
      <c r="J23" s="111" t="str">
        <f>IF(females!AS13&gt;0,females!AS13,"")</f>
        <v/>
      </c>
      <c r="K23" s="111" t="str">
        <f>IF(females!AS14&gt;0,females!AS14,"")</f>
        <v/>
      </c>
      <c r="L23" s="111" t="str">
        <f>IF(females!AS15&gt;0,females!AS15,"")</f>
        <v/>
      </c>
      <c r="M23" s="111" t="str">
        <f>IF(females!AS16&gt;0,females!AS16,"")</f>
        <v/>
      </c>
      <c r="N23" s="111" t="str">
        <f>IF(females!AS17&gt;0,females!AS17,"")</f>
        <v/>
      </c>
      <c r="O23" s="111" t="str">
        <f>IF(females!AS20&gt;0,females!AS20,"")</f>
        <v/>
      </c>
      <c r="P23" s="111" t="str">
        <f>IF(females!AS21&gt;0,females!AS21,"")</f>
        <v/>
      </c>
      <c r="Q23" s="111" t="str">
        <f>IF(females!AS24&gt;0,females!AS24,"")</f>
        <v/>
      </c>
      <c r="R23" s="111" t="str">
        <f>IF(females!AS25&gt;0,females!AS25,"")</f>
        <v/>
      </c>
      <c r="S23" s="111" t="str">
        <f>IF(females!AS28&gt;0,females!AS28,"")</f>
        <v/>
      </c>
      <c r="T23" s="111" t="str">
        <f>IF(females!AS29&gt;0,females!AS29,"")</f>
        <v/>
      </c>
      <c r="U23" s="111" t="str">
        <f>IF(females!AS32&gt;0,females!AS32,"")</f>
        <v/>
      </c>
      <c r="V23" s="111" t="str">
        <f>IF(females!AS33&gt;0,females!AS33,"")</f>
        <v/>
      </c>
    </row>
    <row r="24" spans="1:22" ht="25.5" x14ac:dyDescent="0.2">
      <c r="A24" s="63" t="str">
        <f>'females_stats (μm)'!A$2</f>
        <v>Echiniscus scabrocirrosus</v>
      </c>
      <c r="B24" s="78" t="str">
        <f>'females_stats (μm)'!B$2</f>
        <v>ZA.431</v>
      </c>
      <c r="C24" s="99">
        <f>females!AT1</f>
        <v>23</v>
      </c>
      <c r="D24" s="101" t="str">
        <f>IF(females!AU3&gt;0,females!AU3,"")</f>
        <v/>
      </c>
      <c r="E24" s="111" t="str">
        <f>IF(females!AU6&gt;0,females!AU6,"")</f>
        <v/>
      </c>
      <c r="F24" s="111" t="str">
        <f>IF(females!AU7&gt;0,females!AU7,"")</f>
        <v/>
      </c>
      <c r="G24" s="111" t="str">
        <f>IF(females!AU8&gt;0,females!AU8,"")</f>
        <v/>
      </c>
      <c r="H24" s="111" t="str">
        <f>IF(females!AU9&gt;0,females!AU9,"")</f>
        <v/>
      </c>
      <c r="I24" s="111" t="str">
        <f>IF(females!AU10&gt;0,females!AU10,"")</f>
        <v/>
      </c>
      <c r="J24" s="111" t="str">
        <f>IF(females!AU13&gt;0,females!AU13,"")</f>
        <v/>
      </c>
      <c r="K24" s="111" t="str">
        <f>IF(females!AU14&gt;0,females!AU14,"")</f>
        <v/>
      </c>
      <c r="L24" s="111" t="str">
        <f>IF(females!AU15&gt;0,females!AU15,"")</f>
        <v/>
      </c>
      <c r="M24" s="111" t="str">
        <f>IF(females!AU16&gt;0,females!AU16,"")</f>
        <v/>
      </c>
      <c r="N24" s="111" t="str">
        <f>IF(females!AU17&gt;0,females!AU17,"")</f>
        <v/>
      </c>
      <c r="O24" s="111" t="str">
        <f>IF(females!AU20&gt;0,females!AU20,"")</f>
        <v/>
      </c>
      <c r="P24" s="111" t="str">
        <f>IF(females!AU21&gt;0,females!AU21,"")</f>
        <v/>
      </c>
      <c r="Q24" s="111" t="str">
        <f>IF(females!AU24&gt;0,females!AU24,"")</f>
        <v/>
      </c>
      <c r="R24" s="111" t="str">
        <f>IF(females!AU25&gt;0,females!AU25,"")</f>
        <v/>
      </c>
      <c r="S24" s="111" t="str">
        <f>IF(females!AU28&gt;0,females!AU28,"")</f>
        <v/>
      </c>
      <c r="T24" s="111" t="str">
        <f>IF(females!AU29&gt;0,females!AU29,"")</f>
        <v/>
      </c>
      <c r="U24" s="111" t="str">
        <f>IF(females!AU32&gt;0,females!AU32,"")</f>
        <v/>
      </c>
      <c r="V24" s="111" t="str">
        <f>IF(females!AU33&gt;0,females!AU33,"")</f>
        <v/>
      </c>
    </row>
    <row r="25" spans="1:22" ht="25.5" x14ac:dyDescent="0.2">
      <c r="A25" s="63" t="str">
        <f>'females_stats (μm)'!A$2</f>
        <v>Echiniscus scabrocirrosus</v>
      </c>
      <c r="B25" s="78" t="str">
        <f>'females_stats (μm)'!B$2</f>
        <v>ZA.431</v>
      </c>
      <c r="C25" s="99">
        <f>females!AV1</f>
        <v>24</v>
      </c>
      <c r="D25" s="101" t="str">
        <f>IF(females!AW3&gt;0,females!AW3,"")</f>
        <v/>
      </c>
      <c r="E25" s="111" t="str">
        <f>IF(females!AW6&gt;0,females!AW6,"")</f>
        <v/>
      </c>
      <c r="F25" s="111" t="str">
        <f>IF(females!AW7&gt;0,females!AW7,"")</f>
        <v/>
      </c>
      <c r="G25" s="111" t="str">
        <f>IF(females!AW8&gt;0,females!AW8,"")</f>
        <v/>
      </c>
      <c r="H25" s="111" t="str">
        <f>IF(females!AW9&gt;0,females!AW9,"")</f>
        <v/>
      </c>
      <c r="I25" s="111" t="str">
        <f>IF(females!AW10&gt;0,females!AW10,"")</f>
        <v/>
      </c>
      <c r="J25" s="111" t="str">
        <f>IF(females!AW13&gt;0,females!AW13,"")</f>
        <v/>
      </c>
      <c r="K25" s="111" t="str">
        <f>IF(females!AW14&gt;0,females!AW14,"")</f>
        <v/>
      </c>
      <c r="L25" s="111" t="str">
        <f>IF(females!AW15&gt;0,females!AW15,"")</f>
        <v/>
      </c>
      <c r="M25" s="111" t="str">
        <f>IF(females!AW16&gt;0,females!AW16,"")</f>
        <v/>
      </c>
      <c r="N25" s="111" t="str">
        <f>IF(females!AW17&gt;0,females!AW17,"")</f>
        <v/>
      </c>
      <c r="O25" s="111" t="str">
        <f>IF(females!AW20&gt;0,females!AW20,"")</f>
        <v/>
      </c>
      <c r="P25" s="111" t="str">
        <f>IF(females!AW21&gt;0,females!AW21,"")</f>
        <v/>
      </c>
      <c r="Q25" s="111" t="str">
        <f>IF(females!AW24&gt;0,females!AW24,"")</f>
        <v/>
      </c>
      <c r="R25" s="111" t="str">
        <f>IF(females!AW25&gt;0,females!AW25,"")</f>
        <v/>
      </c>
      <c r="S25" s="111" t="str">
        <f>IF(females!AW28&gt;0,females!AW28,"")</f>
        <v/>
      </c>
      <c r="T25" s="111" t="str">
        <f>IF(females!AW29&gt;0,females!AW29,"")</f>
        <v/>
      </c>
      <c r="U25" s="111" t="str">
        <f>IF(females!AW32&gt;0,females!AW32,"")</f>
        <v/>
      </c>
      <c r="V25" s="111" t="str">
        <f>IF(females!AW33&gt;0,females!AW33,"")</f>
        <v/>
      </c>
    </row>
    <row r="26" spans="1:22" ht="25.5" x14ac:dyDescent="0.2">
      <c r="A26" s="63" t="str">
        <f>'females_stats (μm)'!A$2</f>
        <v>Echiniscus scabrocirrosus</v>
      </c>
      <c r="B26" s="78" t="str">
        <f>'females_stats (μm)'!B$2</f>
        <v>ZA.431</v>
      </c>
      <c r="C26" s="99">
        <f>females!AX1</f>
        <v>25</v>
      </c>
      <c r="D26" s="101" t="str">
        <f>IF(females!AY3&gt;0,females!AY3,"")</f>
        <v/>
      </c>
      <c r="E26" s="111" t="str">
        <f>IF(females!AY6&gt;0,females!AY6,"")</f>
        <v/>
      </c>
      <c r="F26" s="111" t="str">
        <f>IF(females!AY7&gt;0,females!AY7,"")</f>
        <v/>
      </c>
      <c r="G26" s="111" t="str">
        <f>IF(females!AY8&gt;0,females!AY8,"")</f>
        <v/>
      </c>
      <c r="H26" s="111" t="str">
        <f>IF(females!AY9&gt;0,females!AY9,"")</f>
        <v/>
      </c>
      <c r="I26" s="111" t="str">
        <f>IF(females!AY10&gt;0,females!AY10,"")</f>
        <v/>
      </c>
      <c r="J26" s="111" t="str">
        <f>IF(females!AY13&gt;0,females!AY13,"")</f>
        <v/>
      </c>
      <c r="K26" s="111" t="str">
        <f>IF(females!AY14&gt;0,females!AY14,"")</f>
        <v/>
      </c>
      <c r="L26" s="111" t="str">
        <f>IF(females!AY15&gt;0,females!AY15,"")</f>
        <v/>
      </c>
      <c r="M26" s="111" t="str">
        <f>IF(females!AY16&gt;0,females!AY16,"")</f>
        <v/>
      </c>
      <c r="N26" s="111" t="str">
        <f>IF(females!AY17&gt;0,females!AY17,"")</f>
        <v/>
      </c>
      <c r="O26" s="111" t="str">
        <f>IF(females!AY20&gt;0,females!AY20,"")</f>
        <v/>
      </c>
      <c r="P26" s="111" t="str">
        <f>IF(females!AY21&gt;0,females!AY21,"")</f>
        <v/>
      </c>
      <c r="Q26" s="111" t="str">
        <f>IF(females!AY24&gt;0,females!AY24,"")</f>
        <v/>
      </c>
      <c r="R26" s="111" t="str">
        <f>IF(females!AY25&gt;0,females!AY25,"")</f>
        <v/>
      </c>
      <c r="S26" s="111" t="str">
        <f>IF(females!AY28&gt;0,females!AY28,"")</f>
        <v/>
      </c>
      <c r="T26" s="111" t="str">
        <f>IF(females!AY29&gt;0,females!AY29,"")</f>
        <v/>
      </c>
      <c r="U26" s="111" t="str">
        <f>IF(females!AY32&gt;0,females!AY32,"")</f>
        <v/>
      </c>
      <c r="V26" s="111" t="str">
        <f>IF(females!AY33&gt;0,females!AY33,"")</f>
        <v/>
      </c>
    </row>
    <row r="27" spans="1:22" ht="25.5" x14ac:dyDescent="0.2">
      <c r="A27" s="63" t="str">
        <f>'females_stats (μm)'!A$2</f>
        <v>Echiniscus scabrocirrosus</v>
      </c>
      <c r="B27" s="78" t="str">
        <f>'females_stats (μm)'!B$2</f>
        <v>ZA.431</v>
      </c>
      <c r="C27" s="99">
        <f>females!AZ1</f>
        <v>26</v>
      </c>
      <c r="D27" s="101" t="str">
        <f>IF(females!BA3&gt;0,females!BA3,"")</f>
        <v/>
      </c>
      <c r="E27" s="111" t="str">
        <f>IF(females!BA6&gt;0,females!BA6,"")</f>
        <v/>
      </c>
      <c r="F27" s="111" t="str">
        <f>IF(females!BA7&gt;0,females!BA7,"")</f>
        <v/>
      </c>
      <c r="G27" s="111" t="str">
        <f>IF(females!BA8&gt;0,females!BA8,"")</f>
        <v/>
      </c>
      <c r="H27" s="111" t="str">
        <f>IF(females!BA9&gt;0,females!BA9,"")</f>
        <v/>
      </c>
      <c r="I27" s="111" t="str">
        <f>IF(females!BA10&gt;0,females!BA10,"")</f>
        <v/>
      </c>
      <c r="J27" s="111" t="str">
        <f>IF(females!BA13&gt;0,females!BA13,"")</f>
        <v/>
      </c>
      <c r="K27" s="111" t="str">
        <f>IF(females!BA14&gt;0,females!BA14,"")</f>
        <v/>
      </c>
      <c r="L27" s="111" t="str">
        <f>IF(females!BA15&gt;0,females!BA15,"")</f>
        <v/>
      </c>
      <c r="M27" s="111" t="str">
        <f>IF(females!BA16&gt;0,females!BA16,"")</f>
        <v/>
      </c>
      <c r="N27" s="111" t="str">
        <f>IF(females!BA17&gt;0,females!BA17,"")</f>
        <v/>
      </c>
      <c r="O27" s="111" t="str">
        <f>IF(females!BA20&gt;0,females!BA20,"")</f>
        <v/>
      </c>
      <c r="P27" s="111" t="str">
        <f>IF(females!BA21&gt;0,females!BA21,"")</f>
        <v/>
      </c>
      <c r="Q27" s="111" t="str">
        <f>IF(females!BA24&gt;0,females!BA24,"")</f>
        <v/>
      </c>
      <c r="R27" s="111" t="str">
        <f>IF(females!BA25&gt;0,females!BA25,"")</f>
        <v/>
      </c>
      <c r="S27" s="111" t="str">
        <f>IF(females!BA28&gt;0,females!BA28,"")</f>
        <v/>
      </c>
      <c r="T27" s="111" t="str">
        <f>IF(females!BA29&gt;0,females!BA29,"")</f>
        <v/>
      </c>
      <c r="U27" s="111" t="str">
        <f>IF(females!BA32&gt;0,females!BA32,"")</f>
        <v/>
      </c>
      <c r="V27" s="111" t="str">
        <f>IF(females!BA33&gt;0,females!BA33,"")</f>
        <v/>
      </c>
    </row>
    <row r="28" spans="1:22" ht="25.5" x14ac:dyDescent="0.2">
      <c r="A28" s="63" t="str">
        <f>'females_stats (μm)'!A$2</f>
        <v>Echiniscus scabrocirrosus</v>
      </c>
      <c r="B28" s="78" t="str">
        <f>'females_stats (μm)'!B$2</f>
        <v>ZA.431</v>
      </c>
      <c r="C28" s="99">
        <f>females!BB1</f>
        <v>27</v>
      </c>
      <c r="D28" s="101" t="str">
        <f>IF(females!BC3&gt;0,females!BC3,"")</f>
        <v/>
      </c>
      <c r="E28" s="111" t="str">
        <f>IF(females!BC6&gt;0,females!BC6,"")</f>
        <v/>
      </c>
      <c r="F28" s="111" t="str">
        <f>IF(females!BC7&gt;0,females!BC7,"")</f>
        <v/>
      </c>
      <c r="G28" s="111" t="str">
        <f>IF(females!BC8&gt;0,females!BC8,"")</f>
        <v/>
      </c>
      <c r="H28" s="111" t="str">
        <f>IF(females!BC9&gt;0,females!BC9,"")</f>
        <v/>
      </c>
      <c r="I28" s="111" t="str">
        <f>IF(females!BC10&gt;0,females!BC10,"")</f>
        <v/>
      </c>
      <c r="J28" s="111" t="str">
        <f>IF(females!BC13&gt;0,females!BC13,"")</f>
        <v/>
      </c>
      <c r="K28" s="111" t="str">
        <f>IF(females!BC14&gt;0,females!BC14,"")</f>
        <v/>
      </c>
      <c r="L28" s="111" t="str">
        <f>IF(females!BC15&gt;0,females!BC15,"")</f>
        <v/>
      </c>
      <c r="M28" s="111" t="str">
        <f>IF(females!BC16&gt;0,females!BC16,"")</f>
        <v/>
      </c>
      <c r="N28" s="111" t="str">
        <f>IF(females!BC17&gt;0,females!BC17,"")</f>
        <v/>
      </c>
      <c r="O28" s="111" t="str">
        <f>IF(females!BC20&gt;0,females!BC20,"")</f>
        <v/>
      </c>
      <c r="P28" s="111" t="str">
        <f>IF(females!BC21&gt;0,females!BC21,"")</f>
        <v/>
      </c>
      <c r="Q28" s="111" t="str">
        <f>IF(females!BC24&gt;0,females!BC24,"")</f>
        <v/>
      </c>
      <c r="R28" s="111" t="str">
        <f>IF(females!BC25&gt;0,females!BC25,"")</f>
        <v/>
      </c>
      <c r="S28" s="111" t="str">
        <f>IF(females!BC28&gt;0,females!BC28,"")</f>
        <v/>
      </c>
      <c r="T28" s="111" t="str">
        <f>IF(females!BC29&gt;0,females!BC29,"")</f>
        <v/>
      </c>
      <c r="U28" s="111" t="str">
        <f>IF(females!BC32&gt;0,females!BC32,"")</f>
        <v/>
      </c>
      <c r="V28" s="111" t="str">
        <f>IF(females!BC33&gt;0,females!BC33,"")</f>
        <v/>
      </c>
    </row>
    <row r="29" spans="1:22" ht="25.5" x14ac:dyDescent="0.2">
      <c r="A29" s="63" t="str">
        <f>'females_stats (μm)'!A$2</f>
        <v>Echiniscus scabrocirrosus</v>
      </c>
      <c r="B29" s="78" t="str">
        <f>'females_stats (μm)'!B$2</f>
        <v>ZA.431</v>
      </c>
      <c r="C29" s="99">
        <f>females!BD1</f>
        <v>28</v>
      </c>
      <c r="D29" s="101" t="str">
        <f>IF(females!BE3&gt;0,females!BE3,"")</f>
        <v/>
      </c>
      <c r="E29" s="111" t="str">
        <f>IF(females!BE6&gt;0,females!BE6,"")</f>
        <v/>
      </c>
      <c r="F29" s="111" t="str">
        <f>IF(females!BE7&gt;0,females!BE7,"")</f>
        <v/>
      </c>
      <c r="G29" s="111" t="str">
        <f>IF(females!BE8&gt;0,females!BE8,"")</f>
        <v/>
      </c>
      <c r="H29" s="111" t="str">
        <f>IF(females!BE9&gt;0,females!BE9,"")</f>
        <v/>
      </c>
      <c r="I29" s="111" t="str">
        <f>IF(females!BE10&gt;0,females!BE10,"")</f>
        <v/>
      </c>
      <c r="J29" s="111" t="str">
        <f>IF(females!BE13&gt;0,females!BE13,"")</f>
        <v/>
      </c>
      <c r="K29" s="111" t="str">
        <f>IF(females!BE14&gt;0,females!BE14,"")</f>
        <v/>
      </c>
      <c r="L29" s="111" t="str">
        <f>IF(females!BE15&gt;0,females!BE15,"")</f>
        <v/>
      </c>
      <c r="M29" s="111" t="str">
        <f>IF(females!BE16&gt;0,females!BE16,"")</f>
        <v/>
      </c>
      <c r="N29" s="111" t="str">
        <f>IF(females!BE17&gt;0,females!BE17,"")</f>
        <v/>
      </c>
      <c r="O29" s="111" t="str">
        <f>IF(females!BE20&gt;0,females!BE20,"")</f>
        <v/>
      </c>
      <c r="P29" s="111" t="str">
        <f>IF(females!BE21&gt;0,females!BE21,"")</f>
        <v/>
      </c>
      <c r="Q29" s="111" t="str">
        <f>IF(females!BE24&gt;0,females!BE24,"")</f>
        <v/>
      </c>
      <c r="R29" s="111" t="str">
        <f>IF(females!BE25&gt;0,females!BE25,"")</f>
        <v/>
      </c>
      <c r="S29" s="111" t="str">
        <f>IF(females!BE28&gt;0,females!BE28,"")</f>
        <v/>
      </c>
      <c r="T29" s="111" t="str">
        <f>IF(females!BE29&gt;0,females!BE29,"")</f>
        <v/>
      </c>
      <c r="U29" s="111" t="str">
        <f>IF(females!BE32&gt;0,females!BE32,"")</f>
        <v/>
      </c>
      <c r="V29" s="111" t="str">
        <f>IF(females!BE33&gt;0,females!BE33,"")</f>
        <v/>
      </c>
    </row>
    <row r="30" spans="1:22" ht="25.5" x14ac:dyDescent="0.2">
      <c r="A30" s="63" t="str">
        <f>'females_stats (μm)'!A$2</f>
        <v>Echiniscus scabrocirrosus</v>
      </c>
      <c r="B30" s="78" t="str">
        <f>'females_stats (μm)'!B$2</f>
        <v>ZA.431</v>
      </c>
      <c r="C30" s="99">
        <f>females!BF1</f>
        <v>29</v>
      </c>
      <c r="D30" s="101" t="str">
        <f>IF(females!BG3&gt;0,females!BG3,"")</f>
        <v/>
      </c>
      <c r="E30" s="111" t="str">
        <f>IF(females!BG6&gt;0,females!BG6,"")</f>
        <v/>
      </c>
      <c r="F30" s="111" t="str">
        <f>IF(females!BG7&gt;0,females!BG7,"")</f>
        <v/>
      </c>
      <c r="G30" s="111" t="str">
        <f>IF(females!BG8&gt;0,females!BG8,"")</f>
        <v/>
      </c>
      <c r="H30" s="111" t="str">
        <f>IF(females!BG9&gt;0,females!BG9,"")</f>
        <v/>
      </c>
      <c r="I30" s="111" t="str">
        <f>IF(females!BG10&gt;0,females!BG10,"")</f>
        <v/>
      </c>
      <c r="J30" s="111" t="str">
        <f>IF(females!BG13&gt;0,females!BG13,"")</f>
        <v/>
      </c>
      <c r="K30" s="111" t="str">
        <f>IF(females!BG14&gt;0,females!BG14,"")</f>
        <v/>
      </c>
      <c r="L30" s="111" t="str">
        <f>IF(females!BG15&gt;0,females!BG15,"")</f>
        <v/>
      </c>
      <c r="M30" s="111" t="str">
        <f>IF(females!BG16&gt;0,females!BG16,"")</f>
        <v/>
      </c>
      <c r="N30" s="111" t="str">
        <f>IF(females!BG17&gt;0,females!BG17,"")</f>
        <v/>
      </c>
      <c r="O30" s="111" t="str">
        <f>IF(females!BG20&gt;0,females!BG20,"")</f>
        <v/>
      </c>
      <c r="P30" s="111" t="str">
        <f>IF(females!BG21&gt;0,females!BG21,"")</f>
        <v/>
      </c>
      <c r="Q30" s="111" t="str">
        <f>IF(females!BG24&gt;0,females!BG24,"")</f>
        <v/>
      </c>
      <c r="R30" s="111" t="str">
        <f>IF(females!BG25&gt;0,females!BG25,"")</f>
        <v/>
      </c>
      <c r="S30" s="111" t="str">
        <f>IF(females!BG28&gt;0,females!BG28,"")</f>
        <v/>
      </c>
      <c r="T30" s="111" t="str">
        <f>IF(females!BG29&gt;0,females!BG29,"")</f>
        <v/>
      </c>
      <c r="U30" s="111" t="str">
        <f>IF(females!BG32&gt;0,females!BG32,"")</f>
        <v/>
      </c>
      <c r="V30" s="111" t="str">
        <f>IF(females!BG33&gt;0,females!BG33,"")</f>
        <v/>
      </c>
    </row>
    <row r="31" spans="1:22" ht="25.5" x14ac:dyDescent="0.2">
      <c r="A31" s="63" t="str">
        <f>'females_stats (μm)'!A$2</f>
        <v>Echiniscus scabrocirrosus</v>
      </c>
      <c r="B31" s="78" t="str">
        <f>'females_stats (μm)'!B$2</f>
        <v>ZA.431</v>
      </c>
      <c r="C31" s="99">
        <f>females!BH1</f>
        <v>30</v>
      </c>
      <c r="D31" s="101" t="str">
        <f>IF(females!BI3&gt;0,females!BI3,"")</f>
        <v/>
      </c>
      <c r="E31" s="111" t="str">
        <f>IF(females!BI6&gt;0,females!BI6,"")</f>
        <v/>
      </c>
      <c r="F31" s="111" t="str">
        <f>IF(females!BI7&gt;0,females!BI7,"")</f>
        <v/>
      </c>
      <c r="G31" s="111" t="str">
        <f>IF(females!BI8&gt;0,females!BI8,"")</f>
        <v/>
      </c>
      <c r="H31" s="111" t="str">
        <f>IF(females!BI9&gt;0,females!BI9,"")</f>
        <v/>
      </c>
      <c r="I31" s="111" t="str">
        <f>IF(females!BI10&gt;0,females!BI10,"")</f>
        <v/>
      </c>
      <c r="J31" s="111" t="str">
        <f>IF(females!BI13&gt;0,females!BI13,"")</f>
        <v/>
      </c>
      <c r="K31" s="111" t="str">
        <f>IF(females!BI14&gt;0,females!BI14,"")</f>
        <v/>
      </c>
      <c r="L31" s="111" t="str">
        <f>IF(females!BI15&gt;0,females!BI15,"")</f>
        <v/>
      </c>
      <c r="M31" s="111" t="str">
        <f>IF(females!BI16&gt;0,females!BI16,"")</f>
        <v/>
      </c>
      <c r="N31" s="111" t="str">
        <f>IF(females!BI17&gt;0,females!BI17,"")</f>
        <v/>
      </c>
      <c r="O31" s="111" t="str">
        <f>IF(females!BI20&gt;0,females!BI20,"")</f>
        <v/>
      </c>
      <c r="P31" s="111" t="str">
        <f>IF(females!BI21&gt;0,females!BI21,"")</f>
        <v/>
      </c>
      <c r="Q31" s="111" t="str">
        <f>IF(females!BI24&gt;0,females!BI24,"")</f>
        <v/>
      </c>
      <c r="R31" s="111" t="str">
        <f>IF(females!BI25&gt;0,females!BI25,"")</f>
        <v/>
      </c>
      <c r="S31" s="111" t="str">
        <f>IF(females!BI28&gt;0,females!BI28,"")</f>
        <v/>
      </c>
      <c r="T31" s="111" t="str">
        <f>IF(females!BI29&gt;0,females!BI29,"")</f>
        <v/>
      </c>
      <c r="U31" s="111" t="str">
        <f>IF(females!BI32&gt;0,females!BI32,"")</f>
        <v/>
      </c>
      <c r="V31" s="111" t="str">
        <f>IF(females!BI33&gt;0,females!BI33,"")</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13" sqref="J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49</v>
      </c>
      <c r="B1" s="81" t="s">
        <v>50</v>
      </c>
      <c r="C1" s="67" t="s">
        <v>34</v>
      </c>
      <c r="D1" s="82" t="s">
        <v>4</v>
      </c>
      <c r="E1" s="82" t="s">
        <v>25</v>
      </c>
      <c r="F1" s="82" t="s">
        <v>35</v>
      </c>
      <c r="G1" s="82" t="s">
        <v>36</v>
      </c>
      <c r="H1" s="82" t="s">
        <v>37</v>
      </c>
      <c r="I1" s="82" t="s">
        <v>38</v>
      </c>
      <c r="J1" s="82" t="s">
        <v>39</v>
      </c>
      <c r="K1" s="82" t="s">
        <v>40</v>
      </c>
      <c r="L1" s="82" t="s">
        <v>62</v>
      </c>
      <c r="M1" s="82" t="s">
        <v>64</v>
      </c>
      <c r="N1" s="82" t="s">
        <v>63</v>
      </c>
      <c r="O1" s="82" t="s">
        <v>5</v>
      </c>
      <c r="P1" s="82" t="s">
        <v>6</v>
      </c>
      <c r="Q1" s="82" t="s">
        <v>7</v>
      </c>
      <c r="R1" s="82" t="s">
        <v>51</v>
      </c>
      <c r="S1" s="82" t="s">
        <v>52</v>
      </c>
      <c r="T1" s="82" t="s">
        <v>75</v>
      </c>
      <c r="U1" s="82" t="s">
        <v>53</v>
      </c>
      <c r="V1" s="82" t="s">
        <v>54</v>
      </c>
      <c r="W1" s="82" t="s">
        <v>76</v>
      </c>
      <c r="X1" s="82" t="s">
        <v>55</v>
      </c>
      <c r="Y1" s="82" t="s">
        <v>56</v>
      </c>
      <c r="Z1" s="82" t="s">
        <v>77</v>
      </c>
      <c r="AA1" s="82" t="s">
        <v>57</v>
      </c>
      <c r="AB1" s="82" t="s">
        <v>58</v>
      </c>
      <c r="AC1" s="82" t="s">
        <v>78</v>
      </c>
    </row>
    <row r="2" spans="1:29" ht="25.5" x14ac:dyDescent="0.2">
      <c r="A2" s="119" t="str">
        <f>'general info'!D2</f>
        <v>Echiniscus scabrocirrosus</v>
      </c>
      <c r="B2" s="120" t="str">
        <f>'general info'!D3</f>
        <v>ZA.431</v>
      </c>
      <c r="C2" s="99" t="str">
        <f>males!B1</f>
        <v>1 (ALL)</v>
      </c>
      <c r="D2" s="100">
        <f>IF(males!B3&gt;0,males!B3,"")</f>
        <v>315.10000000000002</v>
      </c>
      <c r="E2" s="105">
        <f>IF(males!B4&gt;0,males!B4,"")</f>
        <v>54.7</v>
      </c>
      <c r="F2" s="105">
        <f>IF(males!B6&gt;0,males!B6,"")</f>
        <v>17.399999999999999</v>
      </c>
      <c r="G2" s="105">
        <f>IF(males!B7&gt;0,males!B7,"")</f>
        <v>10</v>
      </c>
      <c r="H2" s="105">
        <f>IF(males!B8&gt;0,males!B8,"")</f>
        <v>24</v>
      </c>
      <c r="I2" s="105">
        <f>IF(males!B9&gt;0,males!B9,"")</f>
        <v>6.3</v>
      </c>
      <c r="J2" s="105">
        <f>IF(males!B10&gt;0,males!B10,"")</f>
        <v>52.3</v>
      </c>
      <c r="K2" s="106">
        <f>IF(males!B11&gt;0,males!B11,"")</f>
        <v>0.16597905426848616</v>
      </c>
      <c r="L2" s="105">
        <f>IF(males!B13&gt;0,males!B13,"")</f>
        <v>132.6</v>
      </c>
      <c r="M2" s="105">
        <f>IF(males!B14&gt;0,males!B14,"")</f>
        <v>90.5</v>
      </c>
      <c r="N2" s="105">
        <f>IF(males!B15&gt;0,males!B15,"")</f>
        <v>142.9</v>
      </c>
      <c r="O2" s="105">
        <f>IF(males!B16&gt;0,males!B16,"")</f>
        <v>4.0999999999999996</v>
      </c>
      <c r="P2" s="105">
        <f>IF(males!B17&gt;0,males!B17,"")</f>
        <v>4.5999999999999996</v>
      </c>
      <c r="Q2" s="105">
        <f>IF(males!B18&gt;0,males!B18,"")</f>
        <v>16</v>
      </c>
      <c r="R2" s="105">
        <f>IF(males!B20&gt;0,males!B20,"")</f>
        <v>15.7</v>
      </c>
      <c r="S2" s="105">
        <f>IF(males!B21&gt;0,males!B21,"")</f>
        <v>3.4</v>
      </c>
      <c r="T2" s="106">
        <f>IF(males!B22&gt;0,males!B22,"")</f>
        <v>0.21656050955414013</v>
      </c>
      <c r="U2" s="105">
        <f>IF(males!B24&gt;0,males!B24,"")</f>
        <v>15.3</v>
      </c>
      <c r="V2" s="105">
        <f>IF(males!B25&gt;0,males!B25,"")</f>
        <v>3.7</v>
      </c>
      <c r="W2" s="106">
        <f>IF(males!B26&gt;0,males!B26,"")</f>
        <v>0.24183006535947713</v>
      </c>
      <c r="X2" s="105">
        <f>IF(males!B28&gt;0,males!B28,"")</f>
        <v>15.5</v>
      </c>
      <c r="Y2" s="107">
        <f>IF(males!B29&gt;0,males!B29,"")</f>
        <v>3.3</v>
      </c>
      <c r="Z2" s="108">
        <f>IF(males!B30&gt;0,males!B30,"")</f>
        <v>0.2129032258064516</v>
      </c>
      <c r="AA2" s="107" t="str">
        <f>IF(males!B32&gt;0,males!B32,"")</f>
        <v/>
      </c>
      <c r="AB2" s="107" t="str">
        <f>IF(males!B33&gt;0,males!B33,"")</f>
        <v/>
      </c>
      <c r="AC2" s="108" t="str">
        <f>IF(males!B34&gt;0,males!B34,"")</f>
        <v/>
      </c>
    </row>
    <row r="3" spans="1:29" ht="25.5" x14ac:dyDescent="0.2">
      <c r="A3" s="63" t="str">
        <f t="shared" ref="A3:B19" si="0">A$2</f>
        <v>Echiniscus scabrocirrosus</v>
      </c>
      <c r="B3" s="79" t="str">
        <f>B$2</f>
        <v>ZA.431</v>
      </c>
      <c r="C3" s="99">
        <f>males!D1</f>
        <v>2</v>
      </c>
      <c r="D3" s="100">
        <f>IF(males!D3&gt;0,males!D3,"")</f>
        <v>271.8</v>
      </c>
      <c r="E3" s="109">
        <f>IF(males!D4&gt;0,males!D4,"")</f>
        <v>46.8</v>
      </c>
      <c r="F3" s="109" t="str">
        <f>IF(males!D6&gt;0,males!D6,"")</f>
        <v/>
      </c>
      <c r="G3" s="109">
        <f>IF(males!D7&gt;0,males!D7,"")</f>
        <v>9.5</v>
      </c>
      <c r="H3" s="109">
        <f>IF(males!D8&gt;0,males!D8,"")</f>
        <v>18.2</v>
      </c>
      <c r="I3" s="109">
        <f>IF(males!D9&gt;0,males!D9,"")</f>
        <v>8.6</v>
      </c>
      <c r="J3" s="109">
        <f>IF(males!D10&gt;0,males!D10,"")</f>
        <v>42.9</v>
      </c>
      <c r="K3" s="108">
        <f>IF(males!D11&gt;0,males!D11,"")</f>
        <v>0.15783664459161148</v>
      </c>
      <c r="L3" s="109">
        <f>IF(males!D13&gt;0,males!D13,"")</f>
        <v>138</v>
      </c>
      <c r="M3" s="109">
        <f>IF(males!D14&gt;0,males!D14,"")</f>
        <v>65.099999999999994</v>
      </c>
      <c r="N3" s="109" t="str">
        <f>IF(males!D15&gt;0,males!D15,"")</f>
        <v/>
      </c>
      <c r="O3" s="109">
        <f>IF(males!D16&gt;0,males!D16,"")</f>
        <v>3.1</v>
      </c>
      <c r="P3" s="109">
        <f>IF(males!D17&gt;0,males!D17,"")</f>
        <v>4.3</v>
      </c>
      <c r="Q3" s="109">
        <f>IF(males!D18&gt;0,males!D18,"")</f>
        <v>14</v>
      </c>
      <c r="R3" s="109">
        <f>IF(males!D20&gt;0,males!D20,"")</f>
        <v>14.7</v>
      </c>
      <c r="S3" s="109">
        <f>IF(males!D21&gt;0,males!D21,"")</f>
        <v>3.6</v>
      </c>
      <c r="T3" s="108">
        <f>IF(males!D22&gt;0,males!D22,"")</f>
        <v>0.24489795918367349</v>
      </c>
      <c r="U3" s="109">
        <f>IF(males!D24&gt;0,males!D24,"")</f>
        <v>14.9</v>
      </c>
      <c r="V3" s="109">
        <f>IF(males!D25&gt;0,males!D25,"")</f>
        <v>3.4</v>
      </c>
      <c r="W3" s="108">
        <f>IF(males!D26&gt;0,males!D26,"")</f>
        <v>0.22818791946308722</v>
      </c>
      <c r="X3" s="109">
        <f>IF(males!D28&gt;0,males!D28,"")</f>
        <v>14.8</v>
      </c>
      <c r="Y3" s="107">
        <f>IF(males!D29&gt;0,males!D29,"")</f>
        <v>3.1</v>
      </c>
      <c r="Z3" s="108">
        <f>IF(males!D30&gt;0,males!D30,"")</f>
        <v>0.20945945945945946</v>
      </c>
      <c r="AA3" s="107" t="str">
        <f>IF(males!D32&gt;0,males!D32,"")</f>
        <v/>
      </c>
      <c r="AB3" s="107" t="str">
        <f>IF(males!D33&gt;0,males!D33,"")</f>
        <v/>
      </c>
      <c r="AC3" s="108" t="str">
        <f>IF(males!D34&gt;0,males!D34,"")</f>
        <v/>
      </c>
    </row>
    <row r="4" spans="1:29" ht="25.5" x14ac:dyDescent="0.2">
      <c r="A4" s="63" t="str">
        <f t="shared" si="0"/>
        <v>Echiniscus scabrocirrosus</v>
      </c>
      <c r="B4" s="79" t="str">
        <f t="shared" si="0"/>
        <v>ZA.431</v>
      </c>
      <c r="C4" s="99">
        <f>males!F1</f>
        <v>3</v>
      </c>
      <c r="D4" s="100">
        <f>IF(males!F3&gt;0,males!F3,"")</f>
        <v>244.5</v>
      </c>
      <c r="E4" s="109">
        <f>IF(males!F4&gt;0,males!F4,"")</f>
        <v>44.8</v>
      </c>
      <c r="F4" s="109">
        <f>IF(males!F6&gt;0,males!F6,"")</f>
        <v>13.9</v>
      </c>
      <c r="G4" s="109">
        <f>IF(males!F7&gt;0,males!F7,"")</f>
        <v>8.6999999999999993</v>
      </c>
      <c r="H4" s="109">
        <f>IF(males!F8&gt;0,males!F8,"")</f>
        <v>17.899999999999999</v>
      </c>
      <c r="I4" s="109">
        <f>IF(males!F9&gt;0,males!F9,"")</f>
        <v>7.3</v>
      </c>
      <c r="J4" s="109">
        <f>IF(males!F10&gt;0,males!F10,"")</f>
        <v>46.1</v>
      </c>
      <c r="K4" s="108">
        <f>IF(males!F11&gt;0,males!F11,"")</f>
        <v>0.18854805725971371</v>
      </c>
      <c r="L4" s="109">
        <f>IF(males!F13&gt;0,males!F13,"")</f>
        <v>110.5</v>
      </c>
      <c r="M4" s="109">
        <f>IF(males!F14&gt;0,males!F14,"")</f>
        <v>66</v>
      </c>
      <c r="N4" s="109">
        <f>IF(males!F15&gt;0,males!F15,"")</f>
        <v>104.2</v>
      </c>
      <c r="O4" s="109" t="str">
        <f>IF(males!F16&gt;0,males!F16,"")</f>
        <v/>
      </c>
      <c r="P4" s="109">
        <f>IF(males!F17&gt;0,males!F17,"")</f>
        <v>3.7</v>
      </c>
      <c r="Q4" s="109" t="str">
        <f>IF(males!F18&gt;0,males!F18,"")</f>
        <v/>
      </c>
      <c r="R4" s="109">
        <f>IF(males!F20&gt;0,males!F20,"")</f>
        <v>14.4</v>
      </c>
      <c r="S4" s="109">
        <f>IF(males!F21&gt;0,males!F21,"")</f>
        <v>2.8</v>
      </c>
      <c r="T4" s="108">
        <f>IF(males!F22&gt;0,males!F22,"")</f>
        <v>0.19444444444444442</v>
      </c>
      <c r="U4" s="109">
        <f>IF(males!F24&gt;0,males!F24,"")</f>
        <v>14.3</v>
      </c>
      <c r="V4" s="109">
        <f>IF(males!F25&gt;0,males!F25,"")</f>
        <v>2.9</v>
      </c>
      <c r="W4" s="108">
        <f>IF(males!F26&gt;0,males!F26,"")</f>
        <v>0.20279720279720279</v>
      </c>
      <c r="X4" s="109">
        <f>IF(males!F28&gt;0,males!F28,"")</f>
        <v>13.7</v>
      </c>
      <c r="Y4" s="107">
        <f>IF(males!F29&gt;0,males!F29,"")</f>
        <v>2.9</v>
      </c>
      <c r="Z4" s="108">
        <f>IF(males!F30&gt;0,males!F30,"")</f>
        <v>0.21167883211678831</v>
      </c>
      <c r="AA4" s="107">
        <f>IF(males!F32&gt;0,males!F32,"")</f>
        <v>17.399999999999999</v>
      </c>
      <c r="AB4" s="107">
        <f>IF(males!F33&gt;0,males!F33,"")</f>
        <v>3.3</v>
      </c>
      <c r="AC4" s="108">
        <f>IF(males!F34&gt;0,males!F34,"")</f>
        <v>0.18965517241379312</v>
      </c>
    </row>
    <row r="5" spans="1:29" ht="25.5" x14ac:dyDescent="0.2">
      <c r="A5" s="63" t="str">
        <f t="shared" si="0"/>
        <v>Echiniscus scabrocirrosus</v>
      </c>
      <c r="B5" s="79" t="str">
        <f t="shared" si="0"/>
        <v>ZA.431</v>
      </c>
      <c r="C5" s="99">
        <f>males!H1</f>
        <v>4</v>
      </c>
      <c r="D5" s="100">
        <f>IF(males!H3&gt;0,males!H3,"")</f>
        <v>283.3</v>
      </c>
      <c r="E5" s="109">
        <f>IF(males!H4&gt;0,males!H4,"")</f>
        <v>49.5</v>
      </c>
      <c r="F5" s="109">
        <f>IF(males!H6&gt;0,males!H6,"")</f>
        <v>12.5</v>
      </c>
      <c r="G5" s="109">
        <f>IF(males!H7&gt;0,males!H7,"")</f>
        <v>8.5</v>
      </c>
      <c r="H5" s="109">
        <f>IF(males!H8&gt;0,males!H8,"")</f>
        <v>17.399999999999999</v>
      </c>
      <c r="I5" s="109">
        <f>IF(males!H9&gt;0,males!H9,"")</f>
        <v>5.7</v>
      </c>
      <c r="J5" s="109">
        <f>IF(males!H10&gt;0,males!H10,"")</f>
        <v>42.8</v>
      </c>
      <c r="K5" s="108">
        <f>IF(males!H11&gt;0,males!H11,"")</f>
        <v>0.15107659724673489</v>
      </c>
      <c r="L5" s="109">
        <f>IF(males!H13&gt;0,males!H13,"")</f>
        <v>74.3</v>
      </c>
      <c r="M5" s="109">
        <f>IF(males!H14&gt;0,males!H14,"")</f>
        <v>49</v>
      </c>
      <c r="N5" s="109">
        <f>IF(males!H15&gt;0,males!H15,"")</f>
        <v>121.9</v>
      </c>
      <c r="O5" s="109">
        <f>IF(males!H16&gt;0,males!H16,"")</f>
        <v>3</v>
      </c>
      <c r="P5" s="109">
        <f>IF(males!H17&gt;0,males!H17,"")</f>
        <v>3.8</v>
      </c>
      <c r="Q5" s="109">
        <f>IF(males!H18&gt;0,males!H18,"")</f>
        <v>15</v>
      </c>
      <c r="R5" s="109">
        <f>IF(males!H20&gt;0,males!H20,"")</f>
        <v>13.8</v>
      </c>
      <c r="S5" s="109">
        <f>IF(males!H21&gt;0,males!H21,"")</f>
        <v>3.4</v>
      </c>
      <c r="T5" s="108">
        <f>IF(males!H22&gt;0,males!H22,"")</f>
        <v>0.24637681159420288</v>
      </c>
      <c r="U5" s="109" t="str">
        <f>IF(males!H24&gt;0,males!H24,"")</f>
        <v/>
      </c>
      <c r="V5" s="109" t="str">
        <f>IF(males!H25&gt;0,males!H25,"")</f>
        <v/>
      </c>
      <c r="W5" s="108" t="str">
        <f>IF(males!H26&gt;0,males!H26,"")</f>
        <v/>
      </c>
      <c r="X5" s="109">
        <f>IF(males!H28&gt;0,males!H28,"")</f>
        <v>13.2</v>
      </c>
      <c r="Y5" s="107">
        <f>IF(males!H29&gt;0,males!H29,"")</f>
        <v>3.6</v>
      </c>
      <c r="Z5" s="108">
        <f>IF(males!H30&gt;0,males!H30,"")</f>
        <v>0.27272727272727276</v>
      </c>
      <c r="AA5" s="107" t="str">
        <f>IF(males!H32&gt;0,males!H32,"")</f>
        <v/>
      </c>
      <c r="AB5" s="107" t="str">
        <f>IF(males!H33&gt;0,males!H33,"")</f>
        <v/>
      </c>
      <c r="AC5" s="108" t="str">
        <f>IF(males!H34&gt;0,males!H34,"")</f>
        <v/>
      </c>
    </row>
    <row r="6" spans="1:29" ht="25.5" x14ac:dyDescent="0.2">
      <c r="A6" s="63" t="str">
        <f t="shared" si="0"/>
        <v>Echiniscus scabrocirrosus</v>
      </c>
      <c r="B6" s="79" t="str">
        <f t="shared" si="0"/>
        <v>ZA.431</v>
      </c>
      <c r="C6" s="99">
        <f>males!J1</f>
        <v>5</v>
      </c>
      <c r="D6" s="100">
        <f>IF(males!J3&gt;0,males!J3,"")</f>
        <v>238.2</v>
      </c>
      <c r="E6" s="109">
        <f>IF(males!J4&gt;0,males!J4,"")</f>
        <v>44.6</v>
      </c>
      <c r="F6" s="109">
        <f>IF(males!J6&gt;0,males!J6,"")</f>
        <v>11.3</v>
      </c>
      <c r="G6" s="109">
        <f>IF(males!J7&gt;0,males!J7,"")</f>
        <v>7.8</v>
      </c>
      <c r="H6" s="109">
        <f>IF(males!J8&gt;0,males!J8,"")</f>
        <v>15.7</v>
      </c>
      <c r="I6" s="109">
        <f>IF(males!J9&gt;0,males!J9,"")</f>
        <v>5.9</v>
      </c>
      <c r="J6" s="109">
        <f>IF(males!J10&gt;0,males!J10,"")</f>
        <v>36.799999999999997</v>
      </c>
      <c r="K6" s="108">
        <f>IF(males!J11&gt;0,males!J11,"")</f>
        <v>0.15449202350965574</v>
      </c>
      <c r="L6" s="109">
        <f>IF(males!J13&gt;0,males!J13,"")</f>
        <v>108.2</v>
      </c>
      <c r="M6" s="109">
        <f>IF(males!J14&gt;0,males!J14,"")</f>
        <v>72.8</v>
      </c>
      <c r="N6" s="109">
        <f>IF(males!J15&gt;0,males!J15,"")</f>
        <v>126.7</v>
      </c>
      <c r="O6" s="109">
        <f>IF(males!J16&gt;0,males!J16,"")</f>
        <v>3.1</v>
      </c>
      <c r="P6" s="109">
        <f>IF(males!J17&gt;0,males!J17,"")</f>
        <v>4</v>
      </c>
      <c r="Q6" s="109" t="str">
        <f>IF(males!J18&gt;0,males!J18,"")</f>
        <v/>
      </c>
      <c r="R6" s="109" t="str">
        <f>IF(males!J20&gt;0,males!J20,"")</f>
        <v/>
      </c>
      <c r="S6" s="109" t="str">
        <f>IF(males!J21&gt;0,males!J21,"")</f>
        <v/>
      </c>
      <c r="T6" s="108" t="str">
        <f>IF(males!J22&gt;0,males!J22,"")</f>
        <v/>
      </c>
      <c r="U6" s="109">
        <f>IF(males!J24&gt;0,males!J24,"")</f>
        <v>13.8</v>
      </c>
      <c r="V6" s="109">
        <f>IF(males!J25&gt;0,males!J25,"")</f>
        <v>3</v>
      </c>
      <c r="W6" s="108">
        <f>IF(males!J26&gt;0,males!J26,"")</f>
        <v>0.21739130434782608</v>
      </c>
      <c r="X6" s="109">
        <f>IF(males!J28&gt;0,males!J28,"")</f>
        <v>12.7</v>
      </c>
      <c r="Y6" s="107">
        <f>IF(males!J29&gt;0,males!J29,"")</f>
        <v>3.2</v>
      </c>
      <c r="Z6" s="108">
        <f>IF(males!J30&gt;0,males!J30,"")</f>
        <v>0.25196850393700793</v>
      </c>
      <c r="AA6" s="107">
        <f>IF(males!J32&gt;0,males!J32,"")</f>
        <v>14.6</v>
      </c>
      <c r="AB6" s="107">
        <f>IF(males!J33&gt;0,males!J33,"")</f>
        <v>3.2</v>
      </c>
      <c r="AC6" s="108">
        <f>IF(males!J34&gt;0,males!J34,"")</f>
        <v>0.21917808219178084</v>
      </c>
    </row>
    <row r="7" spans="1:29" ht="25.5" x14ac:dyDescent="0.2">
      <c r="A7" s="63" t="str">
        <f t="shared" si="0"/>
        <v>Echiniscus scabrocirrosus</v>
      </c>
      <c r="B7" s="79" t="str">
        <f t="shared" si="0"/>
        <v>ZA.431</v>
      </c>
      <c r="C7" s="99">
        <f>males!L1</f>
        <v>6</v>
      </c>
      <c r="D7" s="100">
        <f>IF(males!L3&gt;0,males!L3,"")</f>
        <v>293.2</v>
      </c>
      <c r="E7" s="109">
        <f>IF(males!L4&gt;0,males!L4,"")</f>
        <v>50.1</v>
      </c>
      <c r="F7" s="109">
        <f>IF(males!L6&gt;0,males!L6,"")</f>
        <v>10.199999999999999</v>
      </c>
      <c r="G7" s="109">
        <f>IF(males!L7&gt;0,males!L7,"")</f>
        <v>8.9</v>
      </c>
      <c r="H7" s="109">
        <f>IF(males!L8&gt;0,males!L8,"")</f>
        <v>16.3</v>
      </c>
      <c r="I7" s="109">
        <f>IF(males!L9&gt;0,males!L9,"")</f>
        <v>6.4</v>
      </c>
      <c r="J7" s="109">
        <f>IF(males!L10&gt;0,males!L10,"")</f>
        <v>38.200000000000003</v>
      </c>
      <c r="K7" s="108">
        <f>IF(males!L11&gt;0,males!L11,"")</f>
        <v>0.13028649386084584</v>
      </c>
      <c r="L7" s="109">
        <f>IF(males!L13&gt;0,males!L13,"")</f>
        <v>86.2</v>
      </c>
      <c r="M7" s="109">
        <f>IF(males!L14&gt;0,males!L14,"")</f>
        <v>50.7</v>
      </c>
      <c r="N7" s="109" t="str">
        <f>IF(males!L15&gt;0,males!L15,"")</f>
        <v/>
      </c>
      <c r="O7" s="109">
        <f>IF(males!L16&gt;0,males!L16,"")</f>
        <v>2.7</v>
      </c>
      <c r="P7" s="109">
        <f>IF(males!L17&gt;0,males!L17,"")</f>
        <v>4.2</v>
      </c>
      <c r="Q7" s="109" t="str">
        <f>IF(males!L18&gt;0,males!L18,"")</f>
        <v/>
      </c>
      <c r="R7" s="109">
        <f>IF(males!L20&gt;0,males!L20,"")</f>
        <v>16.399999999999999</v>
      </c>
      <c r="S7" s="109">
        <f>IF(males!L21&gt;0,males!L21,"")</f>
        <v>3.7</v>
      </c>
      <c r="T7" s="108">
        <f>IF(males!L22&gt;0,males!L22,"")</f>
        <v>0.22560975609756101</v>
      </c>
      <c r="U7" s="109">
        <f>IF(males!L24&gt;0,males!L24,"")</f>
        <v>15.5</v>
      </c>
      <c r="V7" s="109">
        <f>IF(males!L25&gt;0,males!L25,"")</f>
        <v>3.7</v>
      </c>
      <c r="W7" s="108">
        <f>IF(males!L26&gt;0,males!L26,"")</f>
        <v>0.23870967741935484</v>
      </c>
      <c r="X7" s="109" t="str">
        <f>IF(males!L28&gt;0,males!L28,"")</f>
        <v/>
      </c>
      <c r="Y7" s="107" t="str">
        <f>IF(males!L29&gt;0,males!L29,"")</f>
        <v/>
      </c>
      <c r="Z7" s="108" t="str">
        <f>IF(males!L30&gt;0,males!L30,"")</f>
        <v/>
      </c>
      <c r="AA7" s="107" t="str">
        <f>IF(males!L32&gt;0,males!L32,"")</f>
        <v/>
      </c>
      <c r="AB7" s="107" t="str">
        <f>IF(males!L33&gt;0,males!L33,"")</f>
        <v/>
      </c>
      <c r="AC7" s="108" t="str">
        <f>IF(males!L34&gt;0,males!L34,"")</f>
        <v/>
      </c>
    </row>
    <row r="8" spans="1:29" ht="25.5" x14ac:dyDescent="0.2">
      <c r="A8" s="63" t="str">
        <f t="shared" si="0"/>
        <v>Echiniscus scabrocirrosus</v>
      </c>
      <c r="B8" s="79" t="str">
        <f t="shared" si="0"/>
        <v>ZA.431</v>
      </c>
      <c r="C8" s="99">
        <f>males!N1</f>
        <v>7</v>
      </c>
      <c r="D8" s="100">
        <f>IF(males!N3&gt;0,males!N3,"")</f>
        <v>279</v>
      </c>
      <c r="E8" s="109">
        <f>IF(males!N4&gt;0,males!N4,"")</f>
        <v>53.7</v>
      </c>
      <c r="F8" s="109">
        <f>IF(males!N6&gt;0,males!N6,"")</f>
        <v>14.2</v>
      </c>
      <c r="G8" s="109">
        <f>IF(males!N7&gt;0,males!N7,"")</f>
        <v>10.8</v>
      </c>
      <c r="H8" s="109">
        <f>IF(males!N8&gt;0,males!N8,"")</f>
        <v>20.2</v>
      </c>
      <c r="I8" s="109">
        <f>IF(males!N9&gt;0,males!N9,"")</f>
        <v>7.6</v>
      </c>
      <c r="J8" s="109" t="str">
        <f>IF(males!N10&gt;0,males!N10,"")</f>
        <v/>
      </c>
      <c r="K8" s="108" t="str">
        <f>IF(males!N11&gt;0,males!N11,"")</f>
        <v/>
      </c>
      <c r="L8" s="109" t="str">
        <f>IF(males!N13&gt;0,males!N13,"")</f>
        <v/>
      </c>
      <c r="M8" s="109">
        <f>IF(males!N14&gt;0,males!N14,"")</f>
        <v>75.2</v>
      </c>
      <c r="N8" s="109">
        <f>IF(males!N15&gt;0,males!N15,"")</f>
        <v>159.80000000000001</v>
      </c>
      <c r="O8" s="109">
        <f>IF(males!N16&gt;0,males!N16,"")</f>
        <v>2.8</v>
      </c>
      <c r="P8" s="109">
        <f>IF(males!N17&gt;0,males!N17,"")</f>
        <v>4.8</v>
      </c>
      <c r="Q8" s="109" t="str">
        <f>IF(males!N18&gt;0,males!N18,"")</f>
        <v/>
      </c>
      <c r="R8" s="109">
        <f>IF(males!N20&gt;0,males!N20,"")</f>
        <v>16.7</v>
      </c>
      <c r="S8" s="109">
        <f>IF(males!N21&gt;0,males!N21,"")</f>
        <v>3</v>
      </c>
      <c r="T8" s="108">
        <f>IF(males!N22&gt;0,males!N22,"")</f>
        <v>0.17964071856287425</v>
      </c>
      <c r="U8" s="109">
        <f>IF(males!N24&gt;0,males!N24,"")</f>
        <v>14.4</v>
      </c>
      <c r="V8" s="109">
        <f>IF(males!N25&gt;0,males!N25,"")</f>
        <v>3.6</v>
      </c>
      <c r="W8" s="108">
        <f>IF(males!N26&gt;0,males!N26,"")</f>
        <v>0.25</v>
      </c>
      <c r="X8" s="109">
        <f>IF(males!N28&gt;0,males!N28,"")</f>
        <v>15</v>
      </c>
      <c r="Y8" s="107">
        <f>IF(males!N29&gt;0,males!N29,"")</f>
        <v>3.6</v>
      </c>
      <c r="Z8" s="108">
        <f>IF(males!N30&gt;0,males!N30,"")</f>
        <v>0.24000000000000002</v>
      </c>
      <c r="AA8" s="107" t="str">
        <f>IF(males!N32&gt;0,males!N32,"")</f>
        <v/>
      </c>
      <c r="AB8" s="107" t="str">
        <f>IF(males!N33&gt;0,males!N33,"")</f>
        <v/>
      </c>
      <c r="AC8" s="108" t="str">
        <f>IF(males!N34&gt;0,males!N34,"")</f>
        <v/>
      </c>
    </row>
    <row r="9" spans="1:29" ht="25.5" x14ac:dyDescent="0.2">
      <c r="A9" s="63" t="str">
        <f t="shared" si="0"/>
        <v>Echiniscus scabrocirrosus</v>
      </c>
      <c r="B9" s="79" t="str">
        <f t="shared" si="0"/>
        <v>ZA.431</v>
      </c>
      <c r="C9" s="99">
        <f>males!P1</f>
        <v>8</v>
      </c>
      <c r="D9" s="100">
        <f>IF(males!P3&gt;0,males!P3,"")</f>
        <v>284</v>
      </c>
      <c r="E9" s="109">
        <f>IF(males!P4&gt;0,males!P4,"")</f>
        <v>47.8</v>
      </c>
      <c r="F9" s="109">
        <f>IF(males!P6&gt;0,males!P6,"")</f>
        <v>11.1</v>
      </c>
      <c r="G9" s="109">
        <f>IF(males!P7&gt;0,males!P7,"")</f>
        <v>8.9</v>
      </c>
      <c r="H9" s="109">
        <f>IF(males!P8&gt;0,males!P8,"")</f>
        <v>16.399999999999999</v>
      </c>
      <c r="I9" s="109">
        <f>IF(males!P9&gt;0,males!P9,"")</f>
        <v>6.4</v>
      </c>
      <c r="J9" s="109" t="str">
        <f>IF(males!P10&gt;0,males!P10,"")</f>
        <v/>
      </c>
      <c r="K9" s="108" t="str">
        <f>IF(males!P11&gt;0,males!P11,"")</f>
        <v/>
      </c>
      <c r="L9" s="109">
        <f>IF(males!P13&gt;0,males!P13,"")</f>
        <v>87</v>
      </c>
      <c r="M9" s="109">
        <f>IF(males!P14&gt;0,males!P14,"")</f>
        <v>70.400000000000006</v>
      </c>
      <c r="N9" s="109">
        <f>IF(males!P15&gt;0,males!P15,"")</f>
        <v>107.3</v>
      </c>
      <c r="O9" s="109" t="str">
        <f>IF(males!P16&gt;0,males!P16,"")</f>
        <v/>
      </c>
      <c r="P9" s="109">
        <f>IF(males!P17&gt;0,males!P17,"")</f>
        <v>4.2</v>
      </c>
      <c r="Q9" s="109">
        <f>IF(males!P18&gt;0,males!P18,"")</f>
        <v>17</v>
      </c>
      <c r="R9" s="109" t="str">
        <f>IF(males!P20&gt;0,males!P20,"")</f>
        <v/>
      </c>
      <c r="S9" s="109" t="str">
        <f>IF(males!P21&gt;0,males!P21,"")</f>
        <v/>
      </c>
      <c r="T9" s="108" t="str">
        <f>IF(males!P22&gt;0,males!P22,"")</f>
        <v/>
      </c>
      <c r="U9" s="109">
        <f>IF(males!P24&gt;0,males!P24,"")</f>
        <v>11.5</v>
      </c>
      <c r="V9" s="109" t="str">
        <f>IF(males!P25&gt;0,males!P25,"")</f>
        <v/>
      </c>
      <c r="W9" s="108" t="str">
        <f>IF(males!P26&gt;0,males!P26,"")</f>
        <v/>
      </c>
      <c r="X9" s="109">
        <f>IF(males!P28&gt;0,males!P28,"")</f>
        <v>12.4</v>
      </c>
      <c r="Y9" s="107" t="str">
        <f>IF(males!P29&gt;0,males!P29,"")</f>
        <v/>
      </c>
      <c r="Z9" s="108" t="str">
        <f>IF(males!P30&gt;0,males!P30,"")</f>
        <v/>
      </c>
      <c r="AA9" s="107">
        <f>IF(males!P32&gt;0,males!P32,"")</f>
        <v>16.600000000000001</v>
      </c>
      <c r="AB9" s="107">
        <f>IF(males!P33&gt;0,males!P33,"")</f>
        <v>3.2</v>
      </c>
      <c r="AC9" s="108">
        <f>IF(males!P34&gt;0,males!P34,"")</f>
        <v>0.19277108433734938</v>
      </c>
    </row>
    <row r="10" spans="1:29" ht="25.5" x14ac:dyDescent="0.2">
      <c r="A10" s="63" t="str">
        <f t="shared" si="0"/>
        <v>Echiniscus scabrocirrosus</v>
      </c>
      <c r="B10" s="79" t="str">
        <f t="shared" si="0"/>
        <v>ZA.431</v>
      </c>
      <c r="C10" s="99">
        <f>males!R1</f>
        <v>9</v>
      </c>
      <c r="D10" s="100">
        <f>IF(males!R3&gt;0,males!R3,"")</f>
        <v>275.89999999999998</v>
      </c>
      <c r="E10" s="109">
        <f>IF(males!R4&gt;0,males!R4,"")</f>
        <v>49.3</v>
      </c>
      <c r="F10" s="109">
        <f>IF(males!R6&gt;0,males!R6,"")</f>
        <v>10.7</v>
      </c>
      <c r="G10" s="109">
        <f>IF(males!R7&gt;0,males!R7,"")</f>
        <v>9.1999999999999993</v>
      </c>
      <c r="H10" s="109">
        <f>IF(males!R8&gt;0,males!R8,"")</f>
        <v>18.3</v>
      </c>
      <c r="I10" s="109">
        <f>IF(males!R9&gt;0,males!R9,"")</f>
        <v>6.5</v>
      </c>
      <c r="J10" s="109">
        <f>IF(males!R10&gt;0,males!R10,"")</f>
        <v>45.9</v>
      </c>
      <c r="K10" s="108">
        <f>IF(males!R11&gt;0,males!R11,"")</f>
        <v>0.16636462486408118</v>
      </c>
      <c r="L10" s="109" t="str">
        <f>IF(males!R13&gt;0,males!R13,"")</f>
        <v/>
      </c>
      <c r="M10" s="109">
        <f>IF(males!R14&gt;0,males!R14,"")</f>
        <v>63.6</v>
      </c>
      <c r="N10" s="109">
        <f>IF(males!R15&gt;0,males!R15,"")</f>
        <v>142.30000000000001</v>
      </c>
      <c r="O10" s="109" t="str">
        <f>IF(males!R16&gt;0,males!R16,"")</f>
        <v/>
      </c>
      <c r="P10" s="109">
        <f>IF(males!R17&gt;0,males!R17,"")</f>
        <v>3.7</v>
      </c>
      <c r="Q10" s="109">
        <f>IF(males!R18&gt;0,males!R18,"")</f>
        <v>14</v>
      </c>
      <c r="R10" s="109">
        <f>IF(males!R20&gt;0,males!R20,"")</f>
        <v>13.2</v>
      </c>
      <c r="S10" s="109" t="str">
        <f>IF(males!R21&gt;0,males!R21,"")</f>
        <v/>
      </c>
      <c r="T10" s="108" t="str">
        <f>IF(males!R22&gt;0,males!R22,"")</f>
        <v/>
      </c>
      <c r="U10" s="109">
        <f>IF(males!R24&gt;0,males!R24,"")</f>
        <v>13.6</v>
      </c>
      <c r="V10" s="109">
        <f>IF(males!R25&gt;0,males!R25,"")</f>
        <v>3.2</v>
      </c>
      <c r="W10" s="108">
        <f>IF(males!R26&gt;0,males!R26,"")</f>
        <v>0.23529411764705885</v>
      </c>
      <c r="X10" s="109">
        <f>IF(males!R28&gt;0,males!R28,"")</f>
        <v>13.3</v>
      </c>
      <c r="Y10" s="107">
        <f>IF(males!R29&gt;0,males!R29,"")</f>
        <v>2.6</v>
      </c>
      <c r="Z10" s="108">
        <f>IF(males!R30&gt;0,males!R30,"")</f>
        <v>0.19548872180451127</v>
      </c>
      <c r="AA10" s="107">
        <f>IF(males!R32&gt;0,males!R32,"")</f>
        <v>16.7</v>
      </c>
      <c r="AB10" s="107">
        <f>IF(males!R33&gt;0,males!R33,"")</f>
        <v>3.6</v>
      </c>
      <c r="AC10" s="108">
        <f>IF(males!R34&gt;0,males!R34,"")</f>
        <v>0.21556886227544911</v>
      </c>
    </row>
    <row r="11" spans="1:29" ht="25.5" x14ac:dyDescent="0.2">
      <c r="A11" s="63" t="str">
        <f t="shared" si="0"/>
        <v>Echiniscus scabrocirrosus</v>
      </c>
      <c r="B11" s="79" t="str">
        <f t="shared" si="0"/>
        <v>ZA.431</v>
      </c>
      <c r="C11" s="99">
        <f>males!T1</f>
        <v>10</v>
      </c>
      <c r="D11" s="100">
        <f>IF(males!T3&gt;0,males!T3,"")</f>
        <v>257.39999999999998</v>
      </c>
      <c r="E11" s="109">
        <f>IF(males!T4&gt;0,males!T4,"")</f>
        <v>46.4</v>
      </c>
      <c r="F11" s="109">
        <f>IF(males!T6&gt;0,males!T6,"")</f>
        <v>13.4</v>
      </c>
      <c r="G11" s="109">
        <f>IF(males!T7&gt;0,males!T7,"")</f>
        <v>8.6999999999999993</v>
      </c>
      <c r="H11" s="109">
        <f>IF(males!T8&gt;0,males!T8,"")</f>
        <v>18.100000000000001</v>
      </c>
      <c r="I11" s="109">
        <f>IF(males!T9&gt;0,males!T9,"")</f>
        <v>6.9</v>
      </c>
      <c r="J11" s="109">
        <f>IF(males!T10&gt;0,males!T10,"")</f>
        <v>34.799999999999997</v>
      </c>
      <c r="K11" s="108">
        <f>IF(males!T11&gt;0,males!T11,"")</f>
        <v>0.1351981351981352</v>
      </c>
      <c r="L11" s="109">
        <f>IF(males!T13&gt;0,males!T13,"")</f>
        <v>105.8</v>
      </c>
      <c r="M11" s="109">
        <f>IF(males!T14&gt;0,males!T14,"")</f>
        <v>64</v>
      </c>
      <c r="N11" s="109">
        <f>IF(males!T15&gt;0,males!T15,"")</f>
        <v>111.3</v>
      </c>
      <c r="O11" s="109">
        <f>IF(males!T16&gt;0,males!T16,"")</f>
        <v>2.8</v>
      </c>
      <c r="P11" s="109">
        <f>IF(males!T17&gt;0,males!T17,"")</f>
        <v>3.9</v>
      </c>
      <c r="Q11" s="109" t="str">
        <f>IF(males!T18&gt;0,males!T18,"")</f>
        <v/>
      </c>
      <c r="R11" s="109">
        <f>IF(males!T20&gt;0,males!T20,"")</f>
        <v>14</v>
      </c>
      <c r="S11" s="109">
        <f>IF(males!T21&gt;0,males!T21,"")</f>
        <v>3.1</v>
      </c>
      <c r="T11" s="108">
        <f>IF(males!T22&gt;0,males!T22,"")</f>
        <v>0.22142857142857145</v>
      </c>
      <c r="U11" s="109">
        <f>IF(males!T24&gt;0,males!T24,"")</f>
        <v>13.2</v>
      </c>
      <c r="V11" s="109">
        <f>IF(males!T25&gt;0,males!T25,"")</f>
        <v>2</v>
      </c>
      <c r="W11" s="108">
        <f>IF(males!T26&gt;0,males!T26,"")</f>
        <v>0.15151515151515152</v>
      </c>
      <c r="X11" s="109">
        <f>IF(males!T28&gt;0,males!T28,"")</f>
        <v>13.8</v>
      </c>
      <c r="Y11" s="107">
        <f>IF(males!T29&gt;0,males!T29,"")</f>
        <v>3.1</v>
      </c>
      <c r="Z11" s="108">
        <f>IF(males!T30&gt;0,males!T30,"")</f>
        <v>0.22463768115942029</v>
      </c>
      <c r="AA11" s="107">
        <f>IF(males!T32&gt;0,males!T32,"")</f>
        <v>16.399999999999999</v>
      </c>
      <c r="AB11" s="107">
        <f>IF(males!T33&gt;0,males!T33,"")</f>
        <v>2.8</v>
      </c>
      <c r="AC11" s="108">
        <f>IF(males!T34&gt;0,males!T34,"")</f>
        <v>0.17073170731707318</v>
      </c>
    </row>
    <row r="12" spans="1:29" ht="25.5" x14ac:dyDescent="0.2">
      <c r="A12" s="63" t="str">
        <f t="shared" si="0"/>
        <v>Echiniscus scabrocirrosus</v>
      </c>
      <c r="B12" s="79" t="str">
        <f t="shared" si="0"/>
        <v>ZA.431</v>
      </c>
      <c r="C12" s="99">
        <f>males!V1</f>
        <v>11</v>
      </c>
      <c r="D12" s="100" t="str">
        <f>IF(males!V3&gt;0,males!V3,"")</f>
        <v/>
      </c>
      <c r="E12" s="109" t="str">
        <f>IF(males!V4&gt;0,males!V4,"")</f>
        <v/>
      </c>
      <c r="F12" s="109" t="str">
        <f>IF(males!V6&gt;0,males!V6,"")</f>
        <v/>
      </c>
      <c r="G12" s="109" t="str">
        <f>IF(males!V7&gt;0,males!V7,"")</f>
        <v/>
      </c>
      <c r="H12" s="109" t="str">
        <f>IF(males!V8&gt;0,males!V8,"")</f>
        <v/>
      </c>
      <c r="I12" s="109" t="str">
        <f>IF(males!V9&gt;0,males!V9,"")</f>
        <v/>
      </c>
      <c r="J12" s="109" t="str">
        <f>IF(males!V10&gt;0,males!V10,"")</f>
        <v/>
      </c>
      <c r="K12" s="108" t="str">
        <f>IF(males!V11&gt;0,males!V11,"")</f>
        <v/>
      </c>
      <c r="L12" s="109" t="str">
        <f>IF(males!V13&gt;0,males!V13,"")</f>
        <v/>
      </c>
      <c r="M12" s="109" t="str">
        <f>IF(males!V14&gt;0,males!V14,"")</f>
        <v/>
      </c>
      <c r="N12" s="109" t="str">
        <f>IF(males!V15&gt;0,males!V15,"")</f>
        <v/>
      </c>
      <c r="O12" s="109" t="str">
        <f>IF(males!V16&gt;0,males!V16,"")</f>
        <v/>
      </c>
      <c r="P12" s="109" t="str">
        <f>IF(males!V17&gt;0,males!V17,"")</f>
        <v/>
      </c>
      <c r="Q12" s="109" t="str">
        <f>IF(males!V18&gt;0,males!V18,"")</f>
        <v/>
      </c>
      <c r="R12" s="109" t="str">
        <f>IF(males!V20&gt;0,males!V20,"")</f>
        <v/>
      </c>
      <c r="S12" s="109" t="str">
        <f>IF(males!V21&gt;0,males!V21,"")</f>
        <v/>
      </c>
      <c r="T12" s="108" t="str">
        <f>IF(males!V22&gt;0,males!V22,"")</f>
        <v/>
      </c>
      <c r="U12" s="109" t="str">
        <f>IF(males!V24&gt;0,males!V24,"")</f>
        <v/>
      </c>
      <c r="V12" s="109" t="str">
        <f>IF(males!V25&gt;0,males!V25,"")</f>
        <v/>
      </c>
      <c r="W12" s="108" t="str">
        <f>IF(males!V26&gt;0,males!V26,"")</f>
        <v/>
      </c>
      <c r="X12" s="109" t="str">
        <f>IF(males!V28&gt;0,males!V28,"")</f>
        <v/>
      </c>
      <c r="Y12" s="107" t="str">
        <f>IF(males!V29&gt;0,males!V29,"")</f>
        <v/>
      </c>
      <c r="Z12" s="108" t="str">
        <f>IF(males!V30&gt;0,males!V30,"")</f>
        <v/>
      </c>
      <c r="AA12" s="107" t="str">
        <f>IF(males!V32&gt;0,males!V32,"")</f>
        <v/>
      </c>
      <c r="AB12" s="107" t="str">
        <f>IF(males!V33&gt;0,males!V33,"")</f>
        <v/>
      </c>
      <c r="AC12" s="108" t="str">
        <f>IF(males!V34&gt;0,males!V34,"")</f>
        <v/>
      </c>
    </row>
    <row r="13" spans="1:29" ht="25.5" x14ac:dyDescent="0.2">
      <c r="A13" s="63" t="str">
        <f t="shared" si="0"/>
        <v>Echiniscus scabrocirrosus</v>
      </c>
      <c r="B13" s="79" t="str">
        <f t="shared" si="0"/>
        <v>ZA.431</v>
      </c>
      <c r="C13" s="99">
        <f>males!X1</f>
        <v>12</v>
      </c>
      <c r="D13" s="100" t="str">
        <f>IF(males!X3&gt;0,males!X3,"")</f>
        <v/>
      </c>
      <c r="E13" s="109" t="str">
        <f>IF(males!X4&gt;0,males!X4,"")</f>
        <v/>
      </c>
      <c r="F13" s="109" t="str">
        <f>IF(males!X6&gt;0,males!X6,"")</f>
        <v/>
      </c>
      <c r="G13" s="109" t="str">
        <f>IF(males!X7&gt;0,males!X7,"")</f>
        <v/>
      </c>
      <c r="H13" s="109" t="str">
        <f>IF(males!X8&gt;0,males!X8,"")</f>
        <v/>
      </c>
      <c r="I13" s="109" t="str">
        <f>IF(males!X9&gt;0,males!X9,"")</f>
        <v/>
      </c>
      <c r="J13" s="109" t="str">
        <f>IF(males!X10&gt;0,males!X10,"")</f>
        <v/>
      </c>
      <c r="K13" s="108" t="str">
        <f>IF(males!X11&gt;0,males!X11,"")</f>
        <v/>
      </c>
      <c r="L13" s="109" t="str">
        <f>IF(males!X13&gt;0,males!X13,"")</f>
        <v/>
      </c>
      <c r="M13" s="109" t="str">
        <f>IF(males!X14&gt;0,males!X14,"")</f>
        <v/>
      </c>
      <c r="N13" s="109" t="str">
        <f>IF(males!X15&gt;0,males!X15,"")</f>
        <v/>
      </c>
      <c r="O13" s="109" t="str">
        <f>IF(males!X16&gt;0,males!X16,"")</f>
        <v/>
      </c>
      <c r="P13" s="109" t="str">
        <f>IF(males!X17&gt;0,males!X17,"")</f>
        <v/>
      </c>
      <c r="Q13" s="109" t="str">
        <f>IF(males!X18&gt;0,males!X18,"")</f>
        <v/>
      </c>
      <c r="R13" s="109" t="str">
        <f>IF(males!X20&gt;0,males!X20,"")</f>
        <v/>
      </c>
      <c r="S13" s="109" t="str">
        <f>IF(males!X21&gt;0,males!X21,"")</f>
        <v/>
      </c>
      <c r="T13" s="108" t="str">
        <f>IF(males!X22&gt;0,males!X22,"")</f>
        <v/>
      </c>
      <c r="U13" s="109" t="str">
        <f>IF(males!X24&gt;0,males!X24,"")</f>
        <v/>
      </c>
      <c r="V13" s="109" t="str">
        <f>IF(males!X25&gt;0,males!X25,"")</f>
        <v/>
      </c>
      <c r="W13" s="108" t="str">
        <f>IF(males!X26&gt;0,males!X26,"")</f>
        <v/>
      </c>
      <c r="X13" s="109" t="str">
        <f>IF(males!X28&gt;0,males!X28,"")</f>
        <v/>
      </c>
      <c r="Y13" s="107" t="str">
        <f>IF(males!X29&gt;0,males!X29,"")</f>
        <v/>
      </c>
      <c r="Z13" s="108" t="str">
        <f>IF(males!X30&gt;0,males!X30,"")</f>
        <v/>
      </c>
      <c r="AA13" s="107" t="str">
        <f>IF(males!X32&gt;0,males!X32,"")</f>
        <v/>
      </c>
      <c r="AB13" s="107" t="str">
        <f>IF(males!X33&gt;0,males!X33,"")</f>
        <v/>
      </c>
      <c r="AC13" s="108" t="str">
        <f>IF(males!X34&gt;0,males!X34,"")</f>
        <v/>
      </c>
    </row>
    <row r="14" spans="1:29" ht="25.5" x14ac:dyDescent="0.2">
      <c r="A14" s="63" t="str">
        <f t="shared" si="0"/>
        <v>Echiniscus scabrocirrosus</v>
      </c>
      <c r="B14" s="79" t="str">
        <f t="shared" si="0"/>
        <v>ZA.431</v>
      </c>
      <c r="C14" s="99">
        <f>males!Z1</f>
        <v>13</v>
      </c>
      <c r="D14" s="100" t="str">
        <f>IF(males!Z3&gt;0,males!Z3,"")</f>
        <v/>
      </c>
      <c r="E14" s="109" t="str">
        <f>IF(males!Z4&gt;0,males!Z4,"")</f>
        <v/>
      </c>
      <c r="F14" s="109" t="str">
        <f>IF(males!Z6&gt;0,males!Z6,"")</f>
        <v/>
      </c>
      <c r="G14" s="109" t="str">
        <f>IF(males!Z7&gt;0,males!Z7,"")</f>
        <v/>
      </c>
      <c r="H14" s="109" t="str">
        <f>IF(males!Z8&gt;0,males!Z8,"")</f>
        <v/>
      </c>
      <c r="I14" s="109" t="str">
        <f>IF(males!Z9&gt;0,males!Z9,"")</f>
        <v/>
      </c>
      <c r="J14" s="109" t="str">
        <f>IF(males!Z10&gt;0,males!Z10,"")</f>
        <v/>
      </c>
      <c r="K14" s="108" t="str">
        <f>IF(males!Z11&gt;0,males!Z11,"")</f>
        <v/>
      </c>
      <c r="L14" s="109" t="str">
        <f>IF(males!Z13&gt;0,males!Z13,"")</f>
        <v/>
      </c>
      <c r="M14" s="109" t="str">
        <f>IF(males!Z14&gt;0,males!Z14,"")</f>
        <v/>
      </c>
      <c r="N14" s="109" t="str">
        <f>IF(males!Z15&gt;0,males!Z15,"")</f>
        <v/>
      </c>
      <c r="O14" s="109" t="str">
        <f>IF(males!Z16&gt;0,males!Z16,"")</f>
        <v/>
      </c>
      <c r="P14" s="109" t="str">
        <f>IF(males!Z17&gt;0,males!Z17,"")</f>
        <v/>
      </c>
      <c r="Q14" s="109" t="str">
        <f>IF(males!Z18&gt;0,males!Z18,"")</f>
        <v/>
      </c>
      <c r="R14" s="109" t="str">
        <f>IF(males!Z20&gt;0,males!Z20,"")</f>
        <v/>
      </c>
      <c r="S14" s="109" t="str">
        <f>IF(males!Z21&gt;0,males!Z21,"")</f>
        <v/>
      </c>
      <c r="T14" s="108" t="str">
        <f>IF(males!Z22&gt;0,males!Z22,"")</f>
        <v/>
      </c>
      <c r="U14" s="109" t="str">
        <f>IF(males!Z24&gt;0,males!Z24,"")</f>
        <v/>
      </c>
      <c r="V14" s="109" t="str">
        <f>IF(males!Z25&gt;0,males!Z25,"")</f>
        <v/>
      </c>
      <c r="W14" s="108" t="str">
        <f>IF(males!Z26&gt;0,males!Z26,"")</f>
        <v/>
      </c>
      <c r="X14" s="109" t="str">
        <f>IF(males!Z28&gt;0,males!Z28,"")</f>
        <v/>
      </c>
      <c r="Y14" s="107" t="str">
        <f>IF(males!Z29&gt;0,males!Z29,"")</f>
        <v/>
      </c>
      <c r="Z14" s="108" t="str">
        <f>IF(males!Z30&gt;0,males!Z30,"")</f>
        <v/>
      </c>
      <c r="AA14" s="107" t="str">
        <f>IF(males!Z32&gt;0,males!Z32,"")</f>
        <v/>
      </c>
      <c r="AB14" s="107" t="str">
        <f>IF(males!Z33&gt;0,males!Z33,"")</f>
        <v/>
      </c>
      <c r="AC14" s="108" t="str">
        <f>IF(males!Z34&gt;0,males!Z34,"")</f>
        <v/>
      </c>
    </row>
    <row r="15" spans="1:29" ht="25.5" x14ac:dyDescent="0.2">
      <c r="A15" s="63" t="str">
        <f t="shared" si="0"/>
        <v>Echiniscus scabrocirrosus</v>
      </c>
      <c r="B15" s="79" t="str">
        <f t="shared" si="0"/>
        <v>ZA.431</v>
      </c>
      <c r="C15" s="99">
        <f>males!AB1</f>
        <v>14</v>
      </c>
      <c r="D15" s="100" t="str">
        <f>IF(males!AB3&gt;0,males!AB3,"")</f>
        <v/>
      </c>
      <c r="E15" s="109" t="str">
        <f>IF(males!AB4&gt;0,males!AB4,"")</f>
        <v/>
      </c>
      <c r="F15" s="109" t="str">
        <f>IF(males!AB6&gt;0,males!AB6,"")</f>
        <v/>
      </c>
      <c r="G15" s="109" t="str">
        <f>IF(males!AB7&gt;0,males!AB7,"")</f>
        <v/>
      </c>
      <c r="H15" s="109" t="str">
        <f>IF(males!AB8&gt;0,males!AB8,"")</f>
        <v/>
      </c>
      <c r="I15" s="109" t="str">
        <f>IF(males!AB9&gt;0,males!AB9,"")</f>
        <v/>
      </c>
      <c r="J15" s="109" t="str">
        <f>IF(males!AB10&gt;0,males!AB10,"")</f>
        <v/>
      </c>
      <c r="K15" s="108" t="str">
        <f>IF(males!AB11&gt;0,males!AB11,"")</f>
        <v/>
      </c>
      <c r="L15" s="109" t="str">
        <f>IF(males!AB13&gt;0,males!AB13,"")</f>
        <v/>
      </c>
      <c r="M15" s="109" t="str">
        <f>IF(males!AB14&gt;0,males!AB14,"")</f>
        <v/>
      </c>
      <c r="N15" s="109" t="str">
        <f>IF(males!AB15&gt;0,males!AB15,"")</f>
        <v/>
      </c>
      <c r="O15" s="109" t="str">
        <f>IF(males!AB16&gt;0,males!AB16,"")</f>
        <v/>
      </c>
      <c r="P15" s="109" t="str">
        <f>IF(males!AB17&gt;0,males!AB17,"")</f>
        <v/>
      </c>
      <c r="Q15" s="109" t="str">
        <f>IF(males!AB18&gt;0,males!AB18,"")</f>
        <v/>
      </c>
      <c r="R15" s="109" t="str">
        <f>IF(males!AB20&gt;0,males!AB20,"")</f>
        <v/>
      </c>
      <c r="S15" s="109" t="str">
        <f>IF(males!AB21&gt;0,males!AB21,"")</f>
        <v/>
      </c>
      <c r="T15" s="108" t="str">
        <f>IF(males!AB22&gt;0,males!AB22,"")</f>
        <v/>
      </c>
      <c r="U15" s="109" t="str">
        <f>IF(males!AB24&gt;0,males!AB24,"")</f>
        <v/>
      </c>
      <c r="V15" s="109" t="str">
        <f>IF(males!AB25&gt;0,males!AB25,"")</f>
        <v/>
      </c>
      <c r="W15" s="108" t="str">
        <f>IF(males!AB26&gt;0,males!AB26,"")</f>
        <v/>
      </c>
      <c r="X15" s="109" t="str">
        <f>IF(males!AB28&gt;0,males!AB28,"")</f>
        <v/>
      </c>
      <c r="Y15" s="107" t="str">
        <f>IF(males!AB29&gt;0,males!AB29,"")</f>
        <v/>
      </c>
      <c r="Z15" s="108" t="str">
        <f>IF(males!AB30&gt;0,males!AB30,"")</f>
        <v/>
      </c>
      <c r="AA15" s="107" t="str">
        <f>IF(males!AB32&gt;0,males!AB32,"")</f>
        <v/>
      </c>
      <c r="AB15" s="107" t="str">
        <f>IF(males!AB33&gt;0,males!AB33,"")</f>
        <v/>
      </c>
      <c r="AC15" s="108" t="str">
        <f>IF(males!AB34&gt;0,males!AB34,"")</f>
        <v/>
      </c>
    </row>
    <row r="16" spans="1:29" ht="25.5" x14ac:dyDescent="0.2">
      <c r="A16" s="63" t="str">
        <f t="shared" si="0"/>
        <v>Echiniscus scabrocirrosus</v>
      </c>
      <c r="B16" s="79" t="str">
        <f t="shared" si="0"/>
        <v>ZA.431</v>
      </c>
      <c r="C16" s="99">
        <f>males!AD1</f>
        <v>15</v>
      </c>
      <c r="D16" s="100" t="str">
        <f>IF(males!AD3&gt;0,males!AD3,"")</f>
        <v/>
      </c>
      <c r="E16" s="109" t="str">
        <f>IF(males!AD4&gt;0,males!AD4,"")</f>
        <v/>
      </c>
      <c r="F16" s="109" t="str">
        <f>IF(males!AD6&gt;0,males!AD6,"")</f>
        <v/>
      </c>
      <c r="G16" s="109" t="str">
        <f>IF(males!AD7&gt;0,males!AD7,"")</f>
        <v/>
      </c>
      <c r="H16" s="109" t="str">
        <f>IF(males!AD8&gt;0,males!AD8,"")</f>
        <v/>
      </c>
      <c r="I16" s="109" t="str">
        <f>IF(males!AD9&gt;0,males!AD9,"")</f>
        <v/>
      </c>
      <c r="J16" s="109" t="str">
        <f>IF(males!AD10&gt;0,males!AD10,"")</f>
        <v/>
      </c>
      <c r="K16" s="108" t="str">
        <f>IF(males!AD11&gt;0,males!AD11,"")</f>
        <v/>
      </c>
      <c r="L16" s="109" t="str">
        <f>IF(males!AD13&gt;0,males!AD13,"")</f>
        <v/>
      </c>
      <c r="M16" s="109" t="str">
        <f>IF(males!AD14&gt;0,males!AD14,"")</f>
        <v/>
      </c>
      <c r="N16" s="109" t="str">
        <f>IF(males!AD15&gt;0,males!AD15,"")</f>
        <v/>
      </c>
      <c r="O16" s="109" t="str">
        <f>IF(males!AD16&gt;0,males!AD16,"")</f>
        <v/>
      </c>
      <c r="P16" s="109" t="str">
        <f>IF(males!AD17&gt;0,males!AD17,"")</f>
        <v/>
      </c>
      <c r="Q16" s="109" t="str">
        <f>IF(males!AD18&gt;0,males!AD18,"")</f>
        <v/>
      </c>
      <c r="R16" s="109" t="str">
        <f>IF(males!AD20&gt;0,males!AD20,"")</f>
        <v/>
      </c>
      <c r="S16" s="109" t="str">
        <f>IF(males!AD21&gt;0,males!AD21,"")</f>
        <v/>
      </c>
      <c r="T16" s="108" t="str">
        <f>IF(males!AD22&gt;0,males!AD22,"")</f>
        <v/>
      </c>
      <c r="U16" s="109" t="str">
        <f>IF(males!AD24&gt;0,males!AD24,"")</f>
        <v/>
      </c>
      <c r="V16" s="109" t="str">
        <f>IF(males!AD25&gt;0,males!AD25,"")</f>
        <v/>
      </c>
      <c r="W16" s="108" t="str">
        <f>IF(males!AD26&gt;0,males!AD26,"")</f>
        <v/>
      </c>
      <c r="X16" s="109" t="str">
        <f>IF(males!AD28&gt;0,males!AD28,"")</f>
        <v/>
      </c>
      <c r="Y16" s="107" t="str">
        <f>IF(males!AD29&gt;0,males!AD29,"")</f>
        <v/>
      </c>
      <c r="Z16" s="108" t="str">
        <f>IF(males!AD30&gt;0,males!AD30,"")</f>
        <v/>
      </c>
      <c r="AA16" s="107" t="str">
        <f>IF(males!AD32&gt;0,males!AD32,"")</f>
        <v/>
      </c>
      <c r="AB16" s="107" t="str">
        <f>IF(males!AD33&gt;0,males!AD33,"")</f>
        <v/>
      </c>
      <c r="AC16" s="108" t="str">
        <f>IF(males!AD34&gt;0,males!AD34,"")</f>
        <v/>
      </c>
    </row>
    <row r="17" spans="1:29" ht="25.5" x14ac:dyDescent="0.2">
      <c r="A17" s="63" t="str">
        <f t="shared" si="0"/>
        <v>Echiniscus scabrocirrosus</v>
      </c>
      <c r="B17" s="79" t="str">
        <f t="shared" si="0"/>
        <v>ZA.431</v>
      </c>
      <c r="C17" s="99">
        <f>males!AF1</f>
        <v>16</v>
      </c>
      <c r="D17" s="100" t="str">
        <f>IF(males!AF3&gt;0,males!AF3,"")</f>
        <v/>
      </c>
      <c r="E17" s="109" t="str">
        <f>IF(males!AF4&gt;0,males!AF4,"")</f>
        <v/>
      </c>
      <c r="F17" s="109" t="str">
        <f>IF(males!AF6&gt;0,males!AF6,"")</f>
        <v/>
      </c>
      <c r="G17" s="109" t="str">
        <f>IF(males!AF7&gt;0,males!AF7,"")</f>
        <v/>
      </c>
      <c r="H17" s="109" t="str">
        <f>IF(males!AF8&gt;0,males!AF8,"")</f>
        <v/>
      </c>
      <c r="I17" s="109" t="str">
        <f>IF(males!AF9&gt;0,males!AF9,"")</f>
        <v/>
      </c>
      <c r="J17" s="109" t="str">
        <f>IF(males!AF10&gt;0,males!AF10,"")</f>
        <v/>
      </c>
      <c r="K17" s="108" t="str">
        <f>IF(males!AF11&gt;0,males!AF11,"")</f>
        <v/>
      </c>
      <c r="L17" s="109" t="str">
        <f>IF(males!AF13&gt;0,males!AF13,"")</f>
        <v/>
      </c>
      <c r="M17" s="109" t="str">
        <f>IF(males!AF14&gt;0,males!AF14,"")</f>
        <v/>
      </c>
      <c r="N17" s="109" t="str">
        <f>IF(males!AF15&gt;0,males!AF15,"")</f>
        <v/>
      </c>
      <c r="O17" s="109" t="str">
        <f>IF(males!AF16&gt;0,males!AF16,"")</f>
        <v/>
      </c>
      <c r="P17" s="109" t="str">
        <f>IF(males!AF17&gt;0,males!AF17,"")</f>
        <v/>
      </c>
      <c r="Q17" s="109" t="str">
        <f>IF(males!AF18&gt;0,males!AF18,"")</f>
        <v/>
      </c>
      <c r="R17" s="109" t="str">
        <f>IF(males!AF20&gt;0,males!AF20,"")</f>
        <v/>
      </c>
      <c r="S17" s="109" t="str">
        <f>IF(males!AF21&gt;0,males!AF21,"")</f>
        <v/>
      </c>
      <c r="T17" s="108" t="str">
        <f>IF(males!AF22&gt;0,males!AF22,"")</f>
        <v/>
      </c>
      <c r="U17" s="109" t="str">
        <f>IF(males!AF24&gt;0,males!AF24,"")</f>
        <v/>
      </c>
      <c r="V17" s="109" t="str">
        <f>IF(males!AF25&gt;0,males!AF25,"")</f>
        <v/>
      </c>
      <c r="W17" s="108" t="str">
        <f>IF(males!AF26&gt;0,males!AF26,"")</f>
        <v/>
      </c>
      <c r="X17" s="109" t="str">
        <f>IF(males!AF28&gt;0,males!AF28,"")</f>
        <v/>
      </c>
      <c r="Y17" s="107" t="str">
        <f>IF(males!AF29&gt;0,males!AF29,"")</f>
        <v/>
      </c>
      <c r="Z17" s="108" t="str">
        <f>IF(males!AF30&gt;0,males!AF30,"")</f>
        <v/>
      </c>
      <c r="AA17" s="107" t="str">
        <f>IF(males!AF32&gt;0,males!AF32,"")</f>
        <v/>
      </c>
      <c r="AB17" s="107" t="str">
        <f>IF(males!AF33&gt;0,males!AF33,"")</f>
        <v/>
      </c>
      <c r="AC17" s="108" t="str">
        <f>IF(males!AF34&gt;0,males!AF34,"")</f>
        <v/>
      </c>
    </row>
    <row r="18" spans="1:29" ht="25.5" x14ac:dyDescent="0.2">
      <c r="A18" s="63" t="str">
        <f t="shared" si="0"/>
        <v>Echiniscus scabrocirrosus</v>
      </c>
      <c r="B18" s="79" t="str">
        <f t="shared" si="0"/>
        <v>ZA.431</v>
      </c>
      <c r="C18" s="99">
        <f>males!AH1</f>
        <v>17</v>
      </c>
      <c r="D18" s="100" t="str">
        <f>IF(males!AH3&gt;0,males!AH3,"")</f>
        <v/>
      </c>
      <c r="E18" s="109" t="str">
        <f>IF(males!AH4&gt;0,males!AH4,"")</f>
        <v/>
      </c>
      <c r="F18" s="109" t="str">
        <f>IF(males!AH6&gt;0,males!AH6,"")</f>
        <v/>
      </c>
      <c r="G18" s="109" t="str">
        <f>IF(males!AH7&gt;0,males!AH7,"")</f>
        <v/>
      </c>
      <c r="H18" s="109" t="str">
        <f>IF(males!AH8&gt;0,males!AH8,"")</f>
        <v/>
      </c>
      <c r="I18" s="109" t="str">
        <f>IF(males!AH9&gt;0,males!AH9,"")</f>
        <v/>
      </c>
      <c r="J18" s="109" t="str">
        <f>IF(males!AH10&gt;0,males!AH10,"")</f>
        <v/>
      </c>
      <c r="K18" s="108" t="str">
        <f>IF(males!AH11&gt;0,males!AH11,"")</f>
        <v/>
      </c>
      <c r="L18" s="109" t="str">
        <f>IF(males!AH13&gt;0,males!AH13,"")</f>
        <v/>
      </c>
      <c r="M18" s="109" t="str">
        <f>IF(males!AH14&gt;0,males!AH14,"")</f>
        <v/>
      </c>
      <c r="N18" s="109" t="str">
        <f>IF(males!AH15&gt;0,males!AH15,"")</f>
        <v/>
      </c>
      <c r="O18" s="109" t="str">
        <f>IF(males!AH16&gt;0,males!AH16,"")</f>
        <v/>
      </c>
      <c r="P18" s="109" t="str">
        <f>IF(males!AH17&gt;0,males!AH17,"")</f>
        <v/>
      </c>
      <c r="Q18" s="109" t="str">
        <f>IF(males!AH18&gt;0,males!AH18,"")</f>
        <v/>
      </c>
      <c r="R18" s="109" t="str">
        <f>IF(males!AH20&gt;0,males!AH20,"")</f>
        <v/>
      </c>
      <c r="S18" s="109" t="str">
        <f>IF(males!AH21&gt;0,males!AH21,"")</f>
        <v/>
      </c>
      <c r="T18" s="108" t="str">
        <f>IF(males!AH22&gt;0,males!AH22,"")</f>
        <v/>
      </c>
      <c r="U18" s="109" t="str">
        <f>IF(males!AH24&gt;0,males!AH24,"")</f>
        <v/>
      </c>
      <c r="V18" s="109" t="str">
        <f>IF(males!AH25&gt;0,males!AH25,"")</f>
        <v/>
      </c>
      <c r="W18" s="108" t="str">
        <f>IF(males!AH26&gt;0,males!AH26,"")</f>
        <v/>
      </c>
      <c r="X18" s="109" t="str">
        <f>IF(males!AH28&gt;0,males!AH28,"")</f>
        <v/>
      </c>
      <c r="Y18" s="107" t="str">
        <f>IF(males!AH29&gt;0,males!AH29,"")</f>
        <v/>
      </c>
      <c r="Z18" s="108" t="str">
        <f>IF(males!AH30&gt;0,males!AH30,"")</f>
        <v/>
      </c>
      <c r="AA18" s="107" t="str">
        <f>IF(males!AH32&gt;0,males!AH32,"")</f>
        <v/>
      </c>
      <c r="AB18" s="107" t="str">
        <f>IF(males!AH33&gt;0,males!AH33,"")</f>
        <v/>
      </c>
      <c r="AC18" s="108" t="str">
        <f>IF(males!AH34&gt;0,males!AH34,"")</f>
        <v/>
      </c>
    </row>
    <row r="19" spans="1:29" ht="25.5" x14ac:dyDescent="0.2">
      <c r="A19" s="63" t="str">
        <f t="shared" si="0"/>
        <v>Echiniscus scabrocirrosus</v>
      </c>
      <c r="B19" s="79" t="str">
        <f t="shared" si="0"/>
        <v>ZA.431</v>
      </c>
      <c r="C19" s="99">
        <f>males!AJ1</f>
        <v>18</v>
      </c>
      <c r="D19" s="100" t="str">
        <f>IF(males!AJ3&gt;0,males!AJ3,"")</f>
        <v/>
      </c>
      <c r="E19" s="109" t="str">
        <f>IF(males!AJ4&gt;0,males!AJ4,"")</f>
        <v/>
      </c>
      <c r="F19" s="109" t="str">
        <f>IF(males!AJ6&gt;0,males!AJ6,"")</f>
        <v/>
      </c>
      <c r="G19" s="109" t="str">
        <f>IF(males!AJ7&gt;0,males!AJ7,"")</f>
        <v/>
      </c>
      <c r="H19" s="109" t="str">
        <f>IF(males!AJ8&gt;0,males!AJ8,"")</f>
        <v/>
      </c>
      <c r="I19" s="109" t="str">
        <f>IF(males!AJ9&gt;0,males!AJ9,"")</f>
        <v/>
      </c>
      <c r="J19" s="109" t="str">
        <f>IF(males!AJ10&gt;0,males!AJ10,"")</f>
        <v/>
      </c>
      <c r="K19" s="108" t="str">
        <f>IF(males!AJ11&gt;0,males!AJ11,"")</f>
        <v/>
      </c>
      <c r="L19" s="109" t="str">
        <f>IF(males!AJ13&gt;0,males!AJ13,"")</f>
        <v/>
      </c>
      <c r="M19" s="109" t="str">
        <f>IF(males!AJ14&gt;0,males!AJ14,"")</f>
        <v/>
      </c>
      <c r="N19" s="109" t="str">
        <f>IF(males!AJ15&gt;0,males!AJ15,"")</f>
        <v/>
      </c>
      <c r="O19" s="109" t="str">
        <f>IF(males!AJ16&gt;0,males!AJ16,"")</f>
        <v/>
      </c>
      <c r="P19" s="109" t="str">
        <f>IF(males!AJ17&gt;0,males!AJ17,"")</f>
        <v/>
      </c>
      <c r="Q19" s="109" t="str">
        <f>IF(males!AJ18&gt;0,males!AJ18,"")</f>
        <v/>
      </c>
      <c r="R19" s="109" t="str">
        <f>IF(males!AJ20&gt;0,males!AJ20,"")</f>
        <v/>
      </c>
      <c r="S19" s="109" t="str">
        <f>IF(males!AJ21&gt;0,males!AJ21,"")</f>
        <v/>
      </c>
      <c r="T19" s="108" t="str">
        <f>IF(males!AJ22&gt;0,males!AJ22,"")</f>
        <v/>
      </c>
      <c r="U19" s="109" t="str">
        <f>IF(males!AJ24&gt;0,males!AJ24,"")</f>
        <v/>
      </c>
      <c r="V19" s="109" t="str">
        <f>IF(males!AJ25&gt;0,males!AJ25,"")</f>
        <v/>
      </c>
      <c r="W19" s="108" t="str">
        <f>IF(males!AJ26&gt;0,males!AJ26,"")</f>
        <v/>
      </c>
      <c r="X19" s="109" t="str">
        <f>IF(males!AJ28&gt;0,males!AJ28,"")</f>
        <v/>
      </c>
      <c r="Y19" s="107" t="str">
        <f>IF(males!AJ29&gt;0,males!AJ29,"")</f>
        <v/>
      </c>
      <c r="Z19" s="108" t="str">
        <f>IF(males!AJ30&gt;0,males!AJ30,"")</f>
        <v/>
      </c>
      <c r="AA19" s="107" t="str">
        <f>IF(males!AJ32&gt;0,males!AJ32,"")</f>
        <v/>
      </c>
      <c r="AB19" s="107" t="str">
        <f>IF(males!AJ33&gt;0,males!AJ33,"")</f>
        <v/>
      </c>
      <c r="AC19" s="108" t="str">
        <f>IF(males!AJ34&gt;0,males!AJ34,"")</f>
        <v/>
      </c>
    </row>
    <row r="20" spans="1:29" ht="25.5" x14ac:dyDescent="0.2">
      <c r="A20" s="63" t="str">
        <f t="shared" ref="A20:B31" si="1">A$2</f>
        <v>Echiniscus scabrocirrosus</v>
      </c>
      <c r="B20" s="79" t="str">
        <f t="shared" si="1"/>
        <v>ZA.431</v>
      </c>
      <c r="C20" s="99">
        <f>males!AL1</f>
        <v>19</v>
      </c>
      <c r="D20" s="100" t="str">
        <f>IF(males!AL3&gt;0,males!AL3,"")</f>
        <v/>
      </c>
      <c r="E20" s="109" t="str">
        <f>IF(males!AL4&gt;0,males!AL4,"")</f>
        <v/>
      </c>
      <c r="F20" s="109" t="str">
        <f>IF(males!AL6&gt;0,males!AL6,"")</f>
        <v/>
      </c>
      <c r="G20" s="109" t="str">
        <f>IF(males!AL7&gt;0,males!AL7,"")</f>
        <v/>
      </c>
      <c r="H20" s="109" t="str">
        <f>IF(males!AL8&gt;0,males!AL8,"")</f>
        <v/>
      </c>
      <c r="I20" s="109" t="str">
        <f>IF(males!AL9&gt;0,males!AL9,"")</f>
        <v/>
      </c>
      <c r="J20" s="109" t="str">
        <f>IF(males!AL10&gt;0,males!AL10,"")</f>
        <v/>
      </c>
      <c r="K20" s="108" t="str">
        <f>IF(males!AL11&gt;0,males!AL11,"")</f>
        <v/>
      </c>
      <c r="L20" s="109" t="str">
        <f>IF(males!AL13&gt;0,males!AL13,"")</f>
        <v/>
      </c>
      <c r="M20" s="109" t="str">
        <f>IF(males!AL14&gt;0,males!AL14,"")</f>
        <v/>
      </c>
      <c r="N20" s="109" t="str">
        <f>IF(males!AL15&gt;0,males!AL15,"")</f>
        <v/>
      </c>
      <c r="O20" s="109" t="str">
        <f>IF(males!AL16&gt;0,males!AL16,"")</f>
        <v/>
      </c>
      <c r="P20" s="109" t="str">
        <f>IF(males!AL17&gt;0,males!AL17,"")</f>
        <v/>
      </c>
      <c r="Q20" s="109" t="str">
        <f>IF(males!AL18&gt;0,males!AL18,"")</f>
        <v/>
      </c>
      <c r="R20" s="109" t="str">
        <f>IF(males!AL20&gt;0,males!AL20,"")</f>
        <v/>
      </c>
      <c r="S20" s="109" t="str">
        <f>IF(males!AL21&gt;0,males!AL21,"")</f>
        <v/>
      </c>
      <c r="T20" s="108" t="str">
        <f>IF(males!AL22&gt;0,males!AL22,"")</f>
        <v/>
      </c>
      <c r="U20" s="109" t="str">
        <f>IF(males!AL24&gt;0,males!AL24,"")</f>
        <v/>
      </c>
      <c r="V20" s="109" t="str">
        <f>IF(males!AL25&gt;0,males!AL25,"")</f>
        <v/>
      </c>
      <c r="W20" s="108" t="str">
        <f>IF(males!AL26&gt;0,males!AL26,"")</f>
        <v/>
      </c>
      <c r="X20" s="109" t="str">
        <f>IF(males!AL28&gt;0,males!AL28,"")</f>
        <v/>
      </c>
      <c r="Y20" s="107" t="str">
        <f>IF(males!AL29&gt;0,males!AL29,"")</f>
        <v/>
      </c>
      <c r="Z20" s="108" t="str">
        <f>IF(males!AL30&gt;0,males!AL30,"")</f>
        <v/>
      </c>
      <c r="AA20" s="107" t="str">
        <f>IF(males!AL32&gt;0,males!AL32,"")</f>
        <v/>
      </c>
      <c r="AB20" s="107" t="str">
        <f>IF(males!AL33&gt;0,males!AL33,"")</f>
        <v/>
      </c>
      <c r="AC20" s="108" t="str">
        <f>IF(males!AL34&gt;0,males!AL34,"")</f>
        <v/>
      </c>
    </row>
    <row r="21" spans="1:29" ht="25.5" x14ac:dyDescent="0.2">
      <c r="A21" s="63" t="str">
        <f t="shared" si="1"/>
        <v>Echiniscus scabrocirrosus</v>
      </c>
      <c r="B21" s="79" t="str">
        <f t="shared" si="1"/>
        <v>ZA.431</v>
      </c>
      <c r="C21" s="99">
        <f>males!AN1</f>
        <v>20</v>
      </c>
      <c r="D21" s="100" t="str">
        <f>IF(males!AN3&gt;0,males!AN3,"")</f>
        <v/>
      </c>
      <c r="E21" s="109" t="str">
        <f>IF(males!AN4&gt;0,males!AN4,"")</f>
        <v/>
      </c>
      <c r="F21" s="109" t="str">
        <f>IF(males!AN6&gt;0,males!AN6,"")</f>
        <v/>
      </c>
      <c r="G21" s="109" t="str">
        <f>IF(males!AN7&gt;0,males!AN7,"")</f>
        <v/>
      </c>
      <c r="H21" s="109" t="str">
        <f>IF(males!AN8&gt;0,males!AN8,"")</f>
        <v/>
      </c>
      <c r="I21" s="109" t="str">
        <f>IF(males!AN9&gt;0,males!AN9,"")</f>
        <v/>
      </c>
      <c r="J21" s="109" t="str">
        <f>IF(males!AN10&gt;0,males!AN10,"")</f>
        <v/>
      </c>
      <c r="K21" s="108" t="str">
        <f>IF(males!AN11&gt;0,males!AN11,"")</f>
        <v/>
      </c>
      <c r="L21" s="109" t="str">
        <f>IF(males!AN13&gt;0,males!AN13,"")</f>
        <v/>
      </c>
      <c r="M21" s="109" t="str">
        <f>IF(males!AN14&gt;0,males!AN14,"")</f>
        <v/>
      </c>
      <c r="N21" s="109" t="str">
        <f>IF(males!AN15&gt;0,males!AN15,"")</f>
        <v/>
      </c>
      <c r="O21" s="109" t="str">
        <f>IF(males!AN16&gt;0,males!AN16,"")</f>
        <v/>
      </c>
      <c r="P21" s="109" t="str">
        <f>IF(males!AN17&gt;0,males!AN17,"")</f>
        <v/>
      </c>
      <c r="Q21" s="109" t="str">
        <f>IF(males!AN18&gt;0,males!AN18,"")</f>
        <v/>
      </c>
      <c r="R21" s="109" t="str">
        <f>IF(males!AN20&gt;0,males!AN20,"")</f>
        <v/>
      </c>
      <c r="S21" s="109" t="str">
        <f>IF(males!AN21&gt;0,males!AN21,"")</f>
        <v/>
      </c>
      <c r="T21" s="108" t="str">
        <f>IF(males!AN22&gt;0,males!AN22,"")</f>
        <v/>
      </c>
      <c r="U21" s="109" t="str">
        <f>IF(males!AN24&gt;0,males!AN24,"")</f>
        <v/>
      </c>
      <c r="V21" s="109" t="str">
        <f>IF(males!AN25&gt;0,males!AN25,"")</f>
        <v/>
      </c>
      <c r="W21" s="108" t="str">
        <f>IF(males!AN26&gt;0,males!AN26,"")</f>
        <v/>
      </c>
      <c r="X21" s="109" t="str">
        <f>IF(males!AN28&gt;0,males!AN28,"")</f>
        <v/>
      </c>
      <c r="Y21" s="107" t="str">
        <f>IF(males!AN29&gt;0,males!AN29,"")</f>
        <v/>
      </c>
      <c r="Z21" s="108" t="str">
        <f>IF(males!AN30&gt;0,males!AN30,"")</f>
        <v/>
      </c>
      <c r="AA21" s="107" t="str">
        <f>IF(males!AN32&gt;0,males!AN32,"")</f>
        <v/>
      </c>
      <c r="AB21" s="107" t="str">
        <f>IF(males!AN33&gt;0,males!AN33,"")</f>
        <v/>
      </c>
      <c r="AC21" s="108" t="str">
        <f>IF(males!AN34&gt;0,males!AN34,"")</f>
        <v/>
      </c>
    </row>
    <row r="22" spans="1:29" ht="25.5" x14ac:dyDescent="0.2">
      <c r="A22" s="63" t="str">
        <f t="shared" si="1"/>
        <v>Echiniscus scabrocirrosus</v>
      </c>
      <c r="B22" s="79" t="str">
        <f t="shared" si="1"/>
        <v>ZA.431</v>
      </c>
      <c r="C22" s="99">
        <f>males!AP1</f>
        <v>21</v>
      </c>
      <c r="D22" s="100" t="str">
        <f>IF(males!AP3&gt;0,males!AP3,"")</f>
        <v/>
      </c>
      <c r="E22" s="109" t="str">
        <f>IF(males!AP4&gt;0,males!AP4,"")</f>
        <v/>
      </c>
      <c r="F22" s="109" t="str">
        <f>IF(males!AP6&gt;0,males!AP6,"")</f>
        <v/>
      </c>
      <c r="G22" s="109" t="str">
        <f>IF(males!AP7&gt;0,males!AP7,"")</f>
        <v/>
      </c>
      <c r="H22" s="109" t="str">
        <f>IF(males!AP8&gt;0,males!AP8,"")</f>
        <v/>
      </c>
      <c r="I22" s="109" t="str">
        <f>IF(males!AP9&gt;0,males!AP9,"")</f>
        <v/>
      </c>
      <c r="J22" s="109" t="str">
        <f>IF(males!AP10&gt;0,males!AP10,"")</f>
        <v/>
      </c>
      <c r="K22" s="108" t="str">
        <f>IF(males!AP11&gt;0,males!AP11,"")</f>
        <v/>
      </c>
      <c r="L22" s="109" t="str">
        <f>IF(males!AP13&gt;0,males!AP13,"")</f>
        <v/>
      </c>
      <c r="M22" s="109" t="str">
        <f>IF(males!AP14&gt;0,males!AP14,"")</f>
        <v/>
      </c>
      <c r="N22" s="109" t="str">
        <f>IF(males!AP15&gt;0,males!AP15,"")</f>
        <v/>
      </c>
      <c r="O22" s="109" t="str">
        <f>IF(males!AP16&gt;0,males!AP16,"")</f>
        <v/>
      </c>
      <c r="P22" s="109" t="str">
        <f>IF(males!AP17&gt;0,males!AP17,"")</f>
        <v/>
      </c>
      <c r="Q22" s="109" t="str">
        <f>IF(males!AP18&gt;0,males!AP18,"")</f>
        <v/>
      </c>
      <c r="R22" s="109" t="str">
        <f>IF(males!AP20&gt;0,males!AP20,"")</f>
        <v/>
      </c>
      <c r="S22" s="109" t="str">
        <f>IF(males!AP21&gt;0,males!AP21,"")</f>
        <v/>
      </c>
      <c r="T22" s="108" t="str">
        <f>IF(males!AP22&gt;0,males!AP22,"")</f>
        <v/>
      </c>
      <c r="U22" s="109" t="str">
        <f>IF(males!AP24&gt;0,males!AP24,"")</f>
        <v/>
      </c>
      <c r="V22" s="109" t="str">
        <f>IF(males!AP25&gt;0,males!AP25,"")</f>
        <v/>
      </c>
      <c r="W22" s="108" t="str">
        <f>IF(males!AP26&gt;0,males!AP26,"")</f>
        <v/>
      </c>
      <c r="X22" s="109" t="str">
        <f>IF(males!AP28&gt;0,males!AP28,"")</f>
        <v/>
      </c>
      <c r="Y22" s="107" t="str">
        <f>IF(males!AP29&gt;0,males!AP29,"")</f>
        <v/>
      </c>
      <c r="Z22" s="108" t="str">
        <f>IF(males!AP30&gt;0,males!AP30,"")</f>
        <v/>
      </c>
      <c r="AA22" s="107" t="str">
        <f>IF(males!AP32&gt;0,males!AP32,"")</f>
        <v/>
      </c>
      <c r="AB22" s="107" t="str">
        <f>IF(males!AP33&gt;0,males!AP33,"")</f>
        <v/>
      </c>
      <c r="AC22" s="108" t="str">
        <f>IF(males!AP34&gt;0,males!AP34,"")</f>
        <v/>
      </c>
    </row>
    <row r="23" spans="1:29" ht="25.5" x14ac:dyDescent="0.2">
      <c r="A23" s="63" t="str">
        <f t="shared" si="1"/>
        <v>Echiniscus scabrocirrosus</v>
      </c>
      <c r="B23" s="79" t="str">
        <f t="shared" si="1"/>
        <v>ZA.431</v>
      </c>
      <c r="C23" s="99">
        <f>males!AR1</f>
        <v>22</v>
      </c>
      <c r="D23" s="100" t="str">
        <f>IF(males!AR3&gt;0,males!AR3,"")</f>
        <v/>
      </c>
      <c r="E23" s="109" t="str">
        <f>IF(males!AR4&gt;0,males!AR4,"")</f>
        <v/>
      </c>
      <c r="F23" s="109" t="str">
        <f>IF(males!AR6&gt;0,males!AR6,"")</f>
        <v/>
      </c>
      <c r="G23" s="109" t="str">
        <f>IF(males!AR7&gt;0,males!AR7,"")</f>
        <v/>
      </c>
      <c r="H23" s="109" t="str">
        <f>IF(males!AR8&gt;0,males!AR8,"")</f>
        <v/>
      </c>
      <c r="I23" s="109" t="str">
        <f>IF(males!AR9&gt;0,males!AR9,"")</f>
        <v/>
      </c>
      <c r="J23" s="109" t="str">
        <f>IF(males!AR10&gt;0,males!AR10,"")</f>
        <v/>
      </c>
      <c r="K23" s="108" t="str">
        <f>IF(males!AR11&gt;0,males!AR11,"")</f>
        <v/>
      </c>
      <c r="L23" s="109" t="str">
        <f>IF(males!AR13&gt;0,males!AR13,"")</f>
        <v/>
      </c>
      <c r="M23" s="109" t="str">
        <f>IF(males!AR14&gt;0,males!AR14,"")</f>
        <v/>
      </c>
      <c r="N23" s="109" t="str">
        <f>IF(males!AR15&gt;0,males!AR15,"")</f>
        <v/>
      </c>
      <c r="O23" s="109" t="str">
        <f>IF(males!AR16&gt;0,males!AR16,"")</f>
        <v/>
      </c>
      <c r="P23" s="109" t="str">
        <f>IF(males!AR17&gt;0,males!AR17,"")</f>
        <v/>
      </c>
      <c r="Q23" s="109" t="str">
        <f>IF(males!AR18&gt;0,males!AR18,"")</f>
        <v/>
      </c>
      <c r="R23" s="109" t="str">
        <f>IF(males!AR20&gt;0,males!AR20,"")</f>
        <v/>
      </c>
      <c r="S23" s="109" t="str">
        <f>IF(males!AR21&gt;0,males!AR21,"")</f>
        <v/>
      </c>
      <c r="T23" s="108" t="str">
        <f>IF(males!AR22&gt;0,males!AR22,"")</f>
        <v/>
      </c>
      <c r="U23" s="109" t="str">
        <f>IF(males!AR24&gt;0,males!AR24,"")</f>
        <v/>
      </c>
      <c r="V23" s="109" t="str">
        <f>IF(males!AR25&gt;0,males!AR25,"")</f>
        <v/>
      </c>
      <c r="W23" s="108" t="str">
        <f>IF(males!AR26&gt;0,males!AR26,"")</f>
        <v/>
      </c>
      <c r="X23" s="109" t="str">
        <f>IF(males!AR28&gt;0,males!AR28,"")</f>
        <v/>
      </c>
      <c r="Y23" s="107" t="str">
        <f>IF(males!AR29&gt;0,males!AR29,"")</f>
        <v/>
      </c>
      <c r="Z23" s="108" t="str">
        <f>IF(males!AR30&gt;0,males!AR30,"")</f>
        <v/>
      </c>
      <c r="AA23" s="107" t="str">
        <f>IF(males!AR32&gt;0,males!AR32,"")</f>
        <v/>
      </c>
      <c r="AB23" s="107" t="str">
        <f>IF(males!AR33&gt;0,males!AR33,"")</f>
        <v/>
      </c>
      <c r="AC23" s="108" t="str">
        <f>IF(males!AR34&gt;0,males!AR34,"")</f>
        <v/>
      </c>
    </row>
    <row r="24" spans="1:29" ht="25.5" x14ac:dyDescent="0.2">
      <c r="A24" s="63" t="str">
        <f t="shared" si="1"/>
        <v>Echiniscus scabrocirrosus</v>
      </c>
      <c r="B24" s="79" t="str">
        <f t="shared" si="1"/>
        <v>ZA.431</v>
      </c>
      <c r="C24" s="99">
        <f>males!AT1</f>
        <v>23</v>
      </c>
      <c r="D24" s="100" t="str">
        <f>IF(males!AT3&gt;0,males!AT3,"")</f>
        <v/>
      </c>
      <c r="E24" s="109" t="str">
        <f>IF(males!AT4&gt;0,males!AT4,"")</f>
        <v/>
      </c>
      <c r="F24" s="109" t="str">
        <f>IF(males!AT6&gt;0,males!AT6,"")</f>
        <v/>
      </c>
      <c r="G24" s="109" t="str">
        <f>IF(males!AT7&gt;0,males!AT7,"")</f>
        <v/>
      </c>
      <c r="H24" s="109" t="str">
        <f>IF(males!AT8&gt;0,males!AT8,"")</f>
        <v/>
      </c>
      <c r="I24" s="109" t="str">
        <f>IF(males!AT9&gt;0,males!AT9,"")</f>
        <v/>
      </c>
      <c r="J24" s="109" t="str">
        <f>IF(males!AT10&gt;0,males!AT10,"")</f>
        <v/>
      </c>
      <c r="K24" s="108" t="str">
        <f>IF(males!AT11&gt;0,males!AT11,"")</f>
        <v/>
      </c>
      <c r="L24" s="109" t="str">
        <f>IF(males!AT13&gt;0,males!AT13,"")</f>
        <v/>
      </c>
      <c r="M24" s="109" t="str">
        <f>IF(males!AT14&gt;0,males!AT14,"")</f>
        <v/>
      </c>
      <c r="N24" s="109" t="str">
        <f>IF(males!AT15&gt;0,males!AT15,"")</f>
        <v/>
      </c>
      <c r="O24" s="109" t="str">
        <f>IF(males!AT16&gt;0,males!AT16,"")</f>
        <v/>
      </c>
      <c r="P24" s="109" t="str">
        <f>IF(males!AT17&gt;0,males!AT17,"")</f>
        <v/>
      </c>
      <c r="Q24" s="109" t="str">
        <f>IF(males!AT18&gt;0,males!AT18,"")</f>
        <v/>
      </c>
      <c r="R24" s="109" t="str">
        <f>IF(males!AT20&gt;0,males!AT20,"")</f>
        <v/>
      </c>
      <c r="S24" s="109" t="str">
        <f>IF(males!AT21&gt;0,males!AT21,"")</f>
        <v/>
      </c>
      <c r="T24" s="108" t="str">
        <f>IF(males!AT22&gt;0,males!AT22,"")</f>
        <v/>
      </c>
      <c r="U24" s="109" t="str">
        <f>IF(males!AT24&gt;0,males!AT24,"")</f>
        <v/>
      </c>
      <c r="V24" s="109" t="str">
        <f>IF(males!AT25&gt;0,males!AT25,"")</f>
        <v/>
      </c>
      <c r="W24" s="108" t="str">
        <f>IF(males!AT26&gt;0,males!AT26,"")</f>
        <v/>
      </c>
      <c r="X24" s="109" t="str">
        <f>IF(males!AT28&gt;0,males!AT28,"")</f>
        <v/>
      </c>
      <c r="Y24" s="107" t="str">
        <f>IF(males!AT29&gt;0,males!AT29,"")</f>
        <v/>
      </c>
      <c r="Z24" s="108" t="str">
        <f>IF(males!AT30&gt;0,males!AT30,"")</f>
        <v/>
      </c>
      <c r="AA24" s="107" t="str">
        <f>IF(males!AT32&gt;0,males!AT32,"")</f>
        <v/>
      </c>
      <c r="AB24" s="107" t="str">
        <f>IF(males!AT33&gt;0,males!AT33,"")</f>
        <v/>
      </c>
      <c r="AC24" s="108" t="str">
        <f>IF(males!AT34&gt;0,males!AT34,"")</f>
        <v/>
      </c>
    </row>
    <row r="25" spans="1:29" ht="25.5" x14ac:dyDescent="0.2">
      <c r="A25" s="63" t="str">
        <f t="shared" si="1"/>
        <v>Echiniscus scabrocirrosus</v>
      </c>
      <c r="B25" s="79" t="str">
        <f t="shared" si="1"/>
        <v>ZA.431</v>
      </c>
      <c r="C25" s="99">
        <f>males!AV1</f>
        <v>24</v>
      </c>
      <c r="D25" s="100" t="str">
        <f>IF(males!AV3&gt;0,males!AV3,"")</f>
        <v/>
      </c>
      <c r="E25" s="109" t="str">
        <f>IF(males!AV4&gt;0,males!AV4,"")</f>
        <v/>
      </c>
      <c r="F25" s="109" t="str">
        <f>IF(males!AV6&gt;0,males!AV6,"")</f>
        <v/>
      </c>
      <c r="G25" s="109" t="str">
        <f>IF(males!AV7&gt;0,males!AV7,"")</f>
        <v/>
      </c>
      <c r="H25" s="109" t="str">
        <f>IF(males!AV8&gt;0,males!AV8,"")</f>
        <v/>
      </c>
      <c r="I25" s="109" t="str">
        <f>IF(males!AV9&gt;0,males!AV9,"")</f>
        <v/>
      </c>
      <c r="J25" s="109" t="str">
        <f>IF(males!AV10&gt;0,males!AV10,"")</f>
        <v/>
      </c>
      <c r="K25" s="108" t="str">
        <f>IF(males!AV11&gt;0,males!AV11,"")</f>
        <v/>
      </c>
      <c r="L25" s="109" t="str">
        <f>IF(males!AV13&gt;0,males!AV13,"")</f>
        <v/>
      </c>
      <c r="M25" s="109" t="str">
        <f>IF(males!AV14&gt;0,males!AV14,"")</f>
        <v/>
      </c>
      <c r="N25" s="109" t="str">
        <f>IF(males!AV15&gt;0,males!AV15,"")</f>
        <v/>
      </c>
      <c r="O25" s="109" t="str">
        <f>IF(males!AV16&gt;0,males!AV16,"")</f>
        <v/>
      </c>
      <c r="P25" s="109" t="str">
        <f>IF(males!AV17&gt;0,males!AV17,"")</f>
        <v/>
      </c>
      <c r="Q25" s="109" t="str">
        <f>IF(males!AV18&gt;0,males!AV18,"")</f>
        <v/>
      </c>
      <c r="R25" s="109" t="str">
        <f>IF(males!AV20&gt;0,males!AV20,"")</f>
        <v/>
      </c>
      <c r="S25" s="109" t="str">
        <f>IF(males!AV21&gt;0,males!AV21,"")</f>
        <v/>
      </c>
      <c r="T25" s="108" t="str">
        <f>IF(males!AV22&gt;0,males!AV22,"")</f>
        <v/>
      </c>
      <c r="U25" s="109" t="str">
        <f>IF(males!AV24&gt;0,males!AV24,"")</f>
        <v/>
      </c>
      <c r="V25" s="109" t="str">
        <f>IF(males!AV25&gt;0,males!AV25,"")</f>
        <v/>
      </c>
      <c r="W25" s="108" t="str">
        <f>IF(males!AV26&gt;0,males!AV26,"")</f>
        <v/>
      </c>
      <c r="X25" s="109" t="str">
        <f>IF(males!AV28&gt;0,males!AV28,"")</f>
        <v/>
      </c>
      <c r="Y25" s="107" t="str">
        <f>IF(males!AV29&gt;0,males!AV29,"")</f>
        <v/>
      </c>
      <c r="Z25" s="108" t="str">
        <f>IF(males!AV30&gt;0,males!AV30,"")</f>
        <v/>
      </c>
      <c r="AA25" s="107" t="str">
        <f>IF(males!AV32&gt;0,males!AV32,"")</f>
        <v/>
      </c>
      <c r="AB25" s="107" t="str">
        <f>IF(males!AV33&gt;0,males!AV33,"")</f>
        <v/>
      </c>
      <c r="AC25" s="108" t="str">
        <f>IF(males!AV34&gt;0,males!AV34,"")</f>
        <v/>
      </c>
    </row>
    <row r="26" spans="1:29" ht="25.5" x14ac:dyDescent="0.2">
      <c r="A26" s="63" t="str">
        <f t="shared" si="1"/>
        <v>Echiniscus scabrocirrosus</v>
      </c>
      <c r="B26" s="79" t="str">
        <f t="shared" si="1"/>
        <v>ZA.431</v>
      </c>
      <c r="C26" s="99">
        <f>males!AX1</f>
        <v>25</v>
      </c>
      <c r="D26" s="100" t="str">
        <f>IF(males!AX3&gt;0,males!AX3,"")</f>
        <v/>
      </c>
      <c r="E26" s="109" t="str">
        <f>IF(males!AX4&gt;0,males!AX4,"")</f>
        <v/>
      </c>
      <c r="F26" s="109" t="str">
        <f>IF(males!AX6&gt;0,males!AX6,"")</f>
        <v/>
      </c>
      <c r="G26" s="109" t="str">
        <f>IF(males!AX7&gt;0,males!AX7,"")</f>
        <v/>
      </c>
      <c r="H26" s="109" t="str">
        <f>IF(males!AX8&gt;0,males!AX8,"")</f>
        <v/>
      </c>
      <c r="I26" s="109" t="str">
        <f>IF(males!AX9&gt;0,males!AX9,"")</f>
        <v/>
      </c>
      <c r="J26" s="109" t="str">
        <f>IF(males!AX10&gt;0,males!AX10,"")</f>
        <v/>
      </c>
      <c r="K26" s="108" t="str">
        <f>IF(males!AX11&gt;0,males!AX11,"")</f>
        <v/>
      </c>
      <c r="L26" s="109" t="str">
        <f>IF(males!AX13&gt;0,males!AX13,"")</f>
        <v/>
      </c>
      <c r="M26" s="109" t="str">
        <f>IF(males!AX14&gt;0,males!AX14,"")</f>
        <v/>
      </c>
      <c r="N26" s="109" t="str">
        <f>IF(males!AX15&gt;0,males!AX15,"")</f>
        <v/>
      </c>
      <c r="O26" s="109" t="str">
        <f>IF(males!AX16&gt;0,males!AX16,"")</f>
        <v/>
      </c>
      <c r="P26" s="109" t="str">
        <f>IF(males!AX17&gt;0,males!AX17,"")</f>
        <v/>
      </c>
      <c r="Q26" s="109" t="str">
        <f>IF(males!AX18&gt;0,males!AX18,"")</f>
        <v/>
      </c>
      <c r="R26" s="109" t="str">
        <f>IF(males!AX20&gt;0,males!AX20,"")</f>
        <v/>
      </c>
      <c r="S26" s="109" t="str">
        <f>IF(males!AX21&gt;0,males!AX21,"")</f>
        <v/>
      </c>
      <c r="T26" s="108" t="str">
        <f>IF(males!AX22&gt;0,males!AX22,"")</f>
        <v/>
      </c>
      <c r="U26" s="109" t="str">
        <f>IF(males!AX24&gt;0,males!AX24,"")</f>
        <v/>
      </c>
      <c r="V26" s="109" t="str">
        <f>IF(males!AX25&gt;0,males!AX25,"")</f>
        <v/>
      </c>
      <c r="W26" s="108" t="str">
        <f>IF(males!AX26&gt;0,males!AX26,"")</f>
        <v/>
      </c>
      <c r="X26" s="109" t="str">
        <f>IF(males!AX28&gt;0,males!AX28,"")</f>
        <v/>
      </c>
      <c r="Y26" s="107" t="str">
        <f>IF(males!AX29&gt;0,males!AX29,"")</f>
        <v/>
      </c>
      <c r="Z26" s="108" t="str">
        <f>IF(males!AX30&gt;0,males!AX30,"")</f>
        <v/>
      </c>
      <c r="AA26" s="107" t="str">
        <f>IF(males!AX32&gt;0,males!AX32,"")</f>
        <v/>
      </c>
      <c r="AB26" s="107" t="str">
        <f>IF(males!AX33&gt;0,males!AX33,"")</f>
        <v/>
      </c>
      <c r="AC26" s="108" t="str">
        <f>IF(males!AX34&gt;0,males!AX34,"")</f>
        <v/>
      </c>
    </row>
    <row r="27" spans="1:29" ht="25.5" x14ac:dyDescent="0.2">
      <c r="A27" s="63" t="str">
        <f t="shared" si="1"/>
        <v>Echiniscus scabrocirrosus</v>
      </c>
      <c r="B27" s="79" t="str">
        <f t="shared" si="1"/>
        <v>ZA.431</v>
      </c>
      <c r="C27" s="99">
        <f>males!AZ1</f>
        <v>26</v>
      </c>
      <c r="D27" s="100" t="str">
        <f>IF(males!AZ3&gt;0,males!AZ3,"")</f>
        <v/>
      </c>
      <c r="E27" s="109" t="str">
        <f>IF(males!AZ4&gt;0,males!AZ4,"")</f>
        <v/>
      </c>
      <c r="F27" s="109" t="str">
        <f>IF(males!AZ6&gt;0,males!AZ6,"")</f>
        <v/>
      </c>
      <c r="G27" s="109" t="str">
        <f>IF(males!AZ7&gt;0,males!AZ7,"")</f>
        <v/>
      </c>
      <c r="H27" s="109" t="str">
        <f>IF(males!AZ8&gt;0,males!AZ8,"")</f>
        <v/>
      </c>
      <c r="I27" s="109" t="str">
        <f>IF(males!AZ9&gt;0,males!AZ9,"")</f>
        <v/>
      </c>
      <c r="J27" s="109" t="str">
        <f>IF(males!AZ10&gt;0,males!AZ10,"")</f>
        <v/>
      </c>
      <c r="K27" s="108" t="str">
        <f>IF(males!AZ11&gt;0,males!AZ11,"")</f>
        <v/>
      </c>
      <c r="L27" s="109" t="str">
        <f>IF(males!AZ13&gt;0,males!AZ13,"")</f>
        <v/>
      </c>
      <c r="M27" s="109" t="str">
        <f>IF(males!AZ14&gt;0,males!AZ14,"")</f>
        <v/>
      </c>
      <c r="N27" s="109" t="str">
        <f>IF(males!AZ15&gt;0,males!AZ15,"")</f>
        <v/>
      </c>
      <c r="O27" s="109" t="str">
        <f>IF(males!AZ16&gt;0,males!AZ16,"")</f>
        <v/>
      </c>
      <c r="P27" s="109" t="str">
        <f>IF(males!AZ17&gt;0,males!AZ17,"")</f>
        <v/>
      </c>
      <c r="Q27" s="109" t="str">
        <f>IF(males!AZ18&gt;0,males!AZ18,"")</f>
        <v/>
      </c>
      <c r="R27" s="109" t="str">
        <f>IF(males!AZ20&gt;0,males!AZ20,"")</f>
        <v/>
      </c>
      <c r="S27" s="109" t="str">
        <f>IF(males!AZ21&gt;0,males!AZ21,"")</f>
        <v/>
      </c>
      <c r="T27" s="108" t="str">
        <f>IF(males!AZ22&gt;0,males!AZ22,"")</f>
        <v/>
      </c>
      <c r="U27" s="109" t="str">
        <f>IF(males!AZ24&gt;0,males!AZ24,"")</f>
        <v/>
      </c>
      <c r="V27" s="109" t="str">
        <f>IF(males!AZ25&gt;0,males!AZ25,"")</f>
        <v/>
      </c>
      <c r="W27" s="108" t="str">
        <f>IF(males!AZ26&gt;0,males!AZ26,"")</f>
        <v/>
      </c>
      <c r="X27" s="109" t="str">
        <f>IF(males!AZ28&gt;0,males!AZ28,"")</f>
        <v/>
      </c>
      <c r="Y27" s="107" t="str">
        <f>IF(males!AZ29&gt;0,males!AZ29,"")</f>
        <v/>
      </c>
      <c r="Z27" s="108" t="str">
        <f>IF(males!AZ30&gt;0,males!AZ30,"")</f>
        <v/>
      </c>
      <c r="AA27" s="107" t="str">
        <f>IF(males!AZ32&gt;0,males!AZ32,"")</f>
        <v/>
      </c>
      <c r="AB27" s="107" t="str">
        <f>IF(males!AZ33&gt;0,males!AZ33,"")</f>
        <v/>
      </c>
      <c r="AC27" s="108" t="str">
        <f>IF(males!AZ34&gt;0,males!AZ34,"")</f>
        <v/>
      </c>
    </row>
    <row r="28" spans="1:29" ht="25.5" x14ac:dyDescent="0.2">
      <c r="A28" s="63" t="str">
        <f t="shared" si="1"/>
        <v>Echiniscus scabrocirrosus</v>
      </c>
      <c r="B28" s="79" t="str">
        <f t="shared" si="1"/>
        <v>ZA.431</v>
      </c>
      <c r="C28" s="99">
        <f>males!BB1</f>
        <v>27</v>
      </c>
      <c r="D28" s="100" t="str">
        <f>IF(males!BB3&gt;0,males!BB3,"")</f>
        <v/>
      </c>
      <c r="E28" s="109" t="str">
        <f>IF(males!BB4&gt;0,males!BB4,"")</f>
        <v/>
      </c>
      <c r="F28" s="109" t="str">
        <f>IF(males!BB6&gt;0,males!BB6,"")</f>
        <v/>
      </c>
      <c r="G28" s="109" t="str">
        <f>IF(males!BB7&gt;0,males!BB7,"")</f>
        <v/>
      </c>
      <c r="H28" s="109" t="str">
        <f>IF(males!BB8&gt;0,males!BB8,"")</f>
        <v/>
      </c>
      <c r="I28" s="109" t="str">
        <f>IF(males!BB9&gt;0,males!BB9,"")</f>
        <v/>
      </c>
      <c r="J28" s="109" t="str">
        <f>IF(males!BB10&gt;0,males!BB10,"")</f>
        <v/>
      </c>
      <c r="K28" s="108" t="str">
        <f>IF(males!BB11&gt;0,males!BB11,"")</f>
        <v/>
      </c>
      <c r="L28" s="109" t="str">
        <f>IF(males!BB13&gt;0,males!BB13,"")</f>
        <v/>
      </c>
      <c r="M28" s="109" t="str">
        <f>IF(males!BB14&gt;0,males!BB14,"")</f>
        <v/>
      </c>
      <c r="N28" s="109" t="str">
        <f>IF(males!BB15&gt;0,males!BB15,"")</f>
        <v/>
      </c>
      <c r="O28" s="109" t="str">
        <f>IF(males!BB16&gt;0,males!BB16,"")</f>
        <v/>
      </c>
      <c r="P28" s="109" t="str">
        <f>IF(males!BB17&gt;0,males!BB17,"")</f>
        <v/>
      </c>
      <c r="Q28" s="109" t="str">
        <f>IF(males!BB18&gt;0,males!BB18,"")</f>
        <v/>
      </c>
      <c r="R28" s="109" t="str">
        <f>IF(males!BB20&gt;0,males!BB20,"")</f>
        <v/>
      </c>
      <c r="S28" s="109" t="str">
        <f>IF(males!BB21&gt;0,males!BB21,"")</f>
        <v/>
      </c>
      <c r="T28" s="108" t="str">
        <f>IF(males!BB22&gt;0,males!BB22,"")</f>
        <v/>
      </c>
      <c r="U28" s="109" t="str">
        <f>IF(males!BB24&gt;0,males!BB24,"")</f>
        <v/>
      </c>
      <c r="V28" s="109" t="str">
        <f>IF(males!BB25&gt;0,males!BB25,"")</f>
        <v/>
      </c>
      <c r="W28" s="108" t="str">
        <f>IF(males!BB26&gt;0,males!BB26,"")</f>
        <v/>
      </c>
      <c r="X28" s="109" t="str">
        <f>IF(males!BB28&gt;0,males!BB28,"")</f>
        <v/>
      </c>
      <c r="Y28" s="107" t="str">
        <f>IF(males!BB29&gt;0,males!BB29,"")</f>
        <v/>
      </c>
      <c r="Z28" s="108" t="str">
        <f>IF(males!BB30&gt;0,males!BB30,"")</f>
        <v/>
      </c>
      <c r="AA28" s="107" t="str">
        <f>IF(males!BB32&gt;0,males!BB32,"")</f>
        <v/>
      </c>
      <c r="AB28" s="107" t="str">
        <f>IF(males!BB33&gt;0,males!BB33,"")</f>
        <v/>
      </c>
      <c r="AC28" s="108" t="str">
        <f>IF(males!BB34&gt;0,males!BB34,"")</f>
        <v/>
      </c>
    </row>
    <row r="29" spans="1:29" ht="25.5" x14ac:dyDescent="0.2">
      <c r="A29" s="63" t="str">
        <f t="shared" si="1"/>
        <v>Echiniscus scabrocirrosus</v>
      </c>
      <c r="B29" s="79" t="str">
        <f t="shared" si="1"/>
        <v>ZA.431</v>
      </c>
      <c r="C29" s="99">
        <f>males!BD1</f>
        <v>28</v>
      </c>
      <c r="D29" s="100" t="str">
        <f>IF(males!BD3&gt;0,males!BD3,"")</f>
        <v/>
      </c>
      <c r="E29" s="109" t="str">
        <f>IF(males!BD4&gt;0,males!BD4,"")</f>
        <v/>
      </c>
      <c r="F29" s="109" t="str">
        <f>IF(males!BD6&gt;0,males!BD6,"")</f>
        <v/>
      </c>
      <c r="G29" s="109" t="str">
        <f>IF(males!BD7&gt;0,males!BD7,"")</f>
        <v/>
      </c>
      <c r="H29" s="109" t="str">
        <f>IF(males!BD8&gt;0,males!BD8,"")</f>
        <v/>
      </c>
      <c r="I29" s="109" t="str">
        <f>IF(males!BD9&gt;0,males!BD9,"")</f>
        <v/>
      </c>
      <c r="J29" s="109" t="str">
        <f>IF(males!BD10&gt;0,males!BD10,"")</f>
        <v/>
      </c>
      <c r="K29" s="108" t="str">
        <f>IF(males!BD11&gt;0,males!BD11,"")</f>
        <v/>
      </c>
      <c r="L29" s="109" t="str">
        <f>IF(males!BD13&gt;0,males!BD13,"")</f>
        <v/>
      </c>
      <c r="M29" s="109" t="str">
        <f>IF(males!BD14&gt;0,males!BD14,"")</f>
        <v/>
      </c>
      <c r="N29" s="109" t="str">
        <f>IF(males!BD15&gt;0,males!BD15,"")</f>
        <v/>
      </c>
      <c r="O29" s="109" t="str">
        <f>IF(males!BD16&gt;0,males!BD16,"")</f>
        <v/>
      </c>
      <c r="P29" s="109" t="str">
        <f>IF(males!BD17&gt;0,males!BD17,"")</f>
        <v/>
      </c>
      <c r="Q29" s="109" t="str">
        <f>IF(males!BD18&gt;0,males!BD18,"")</f>
        <v/>
      </c>
      <c r="R29" s="109" t="str">
        <f>IF(males!BD20&gt;0,males!BD20,"")</f>
        <v/>
      </c>
      <c r="S29" s="109" t="str">
        <f>IF(males!BD21&gt;0,males!BD21,"")</f>
        <v/>
      </c>
      <c r="T29" s="108" t="str">
        <f>IF(males!BD22&gt;0,males!BD22,"")</f>
        <v/>
      </c>
      <c r="U29" s="109" t="str">
        <f>IF(males!BD24&gt;0,males!BD24,"")</f>
        <v/>
      </c>
      <c r="V29" s="109" t="str">
        <f>IF(males!BD25&gt;0,males!BD25,"")</f>
        <v/>
      </c>
      <c r="W29" s="108" t="str">
        <f>IF(males!BD26&gt;0,males!BD26,"")</f>
        <v/>
      </c>
      <c r="X29" s="109" t="str">
        <f>IF(males!BD28&gt;0,males!BD28,"")</f>
        <v/>
      </c>
      <c r="Y29" s="107" t="str">
        <f>IF(males!BD29&gt;0,males!BD29,"")</f>
        <v/>
      </c>
      <c r="Z29" s="108" t="str">
        <f>IF(males!BD30&gt;0,males!BD30,"")</f>
        <v/>
      </c>
      <c r="AA29" s="107" t="str">
        <f>IF(males!BD32&gt;0,males!BD32,"")</f>
        <v/>
      </c>
      <c r="AB29" s="107" t="str">
        <f>IF(males!BD33&gt;0,males!BD33,"")</f>
        <v/>
      </c>
      <c r="AC29" s="108" t="str">
        <f>IF(males!BD34&gt;0,males!BD34,"")</f>
        <v/>
      </c>
    </row>
    <row r="30" spans="1:29" ht="25.5" x14ac:dyDescent="0.2">
      <c r="A30" s="63" t="str">
        <f t="shared" si="1"/>
        <v>Echiniscus scabrocirrosus</v>
      </c>
      <c r="B30" s="79" t="str">
        <f t="shared" si="1"/>
        <v>ZA.431</v>
      </c>
      <c r="C30" s="99">
        <f>males!BF1</f>
        <v>29</v>
      </c>
      <c r="D30" s="100" t="str">
        <f>IF(males!BF3&gt;0,males!BF3,"")</f>
        <v/>
      </c>
      <c r="E30" s="109" t="str">
        <f>IF(males!BF4&gt;0,males!BF4,"")</f>
        <v/>
      </c>
      <c r="F30" s="109" t="str">
        <f>IF(males!BF6&gt;0,males!BF6,"")</f>
        <v/>
      </c>
      <c r="G30" s="109" t="str">
        <f>IF(males!BF7&gt;0,males!BF7,"")</f>
        <v/>
      </c>
      <c r="H30" s="109" t="str">
        <f>IF(males!BF8&gt;0,males!BF8,"")</f>
        <v/>
      </c>
      <c r="I30" s="109" t="str">
        <f>IF(males!BF9&gt;0,males!BF9,"")</f>
        <v/>
      </c>
      <c r="J30" s="109" t="str">
        <f>IF(males!BF10&gt;0,males!BF10,"")</f>
        <v/>
      </c>
      <c r="K30" s="108" t="str">
        <f>IF(males!BF11&gt;0,males!BF11,"")</f>
        <v/>
      </c>
      <c r="L30" s="109" t="str">
        <f>IF(males!BF13&gt;0,males!BF13,"")</f>
        <v/>
      </c>
      <c r="M30" s="109" t="str">
        <f>IF(males!BF14&gt;0,males!BF14,"")</f>
        <v/>
      </c>
      <c r="N30" s="109" t="str">
        <f>IF(males!BF15&gt;0,males!BF15,"")</f>
        <v/>
      </c>
      <c r="O30" s="109" t="str">
        <f>IF(males!BF16&gt;0,males!BF16,"")</f>
        <v/>
      </c>
      <c r="P30" s="109" t="str">
        <f>IF(males!BF17&gt;0,males!BF17,"")</f>
        <v/>
      </c>
      <c r="Q30" s="109" t="str">
        <f>IF(males!BF18&gt;0,males!BF18,"")</f>
        <v/>
      </c>
      <c r="R30" s="109" t="str">
        <f>IF(males!BF20&gt;0,males!BF20,"")</f>
        <v/>
      </c>
      <c r="S30" s="109" t="str">
        <f>IF(males!BF21&gt;0,males!BF21,"")</f>
        <v/>
      </c>
      <c r="T30" s="108" t="str">
        <f>IF(males!BF22&gt;0,males!BF22,"")</f>
        <v/>
      </c>
      <c r="U30" s="109" t="str">
        <f>IF(males!BF24&gt;0,males!BF24,"")</f>
        <v/>
      </c>
      <c r="V30" s="109" t="str">
        <f>IF(males!BF25&gt;0,males!BF25,"")</f>
        <v/>
      </c>
      <c r="W30" s="108" t="str">
        <f>IF(males!BF26&gt;0,males!BF26,"")</f>
        <v/>
      </c>
      <c r="X30" s="109" t="str">
        <f>IF(males!BF28&gt;0,males!BF28,"")</f>
        <v/>
      </c>
      <c r="Y30" s="107" t="str">
        <f>IF(males!BF29&gt;0,males!BF29,"")</f>
        <v/>
      </c>
      <c r="Z30" s="108" t="str">
        <f>IF(males!BF30&gt;0,males!BF30,"")</f>
        <v/>
      </c>
      <c r="AA30" s="107" t="str">
        <f>IF(males!BF32&gt;0,males!BF32,"")</f>
        <v/>
      </c>
      <c r="AB30" s="107" t="str">
        <f>IF(males!BF33&gt;0,males!BF33,"")</f>
        <v/>
      </c>
      <c r="AC30" s="108" t="str">
        <f>IF(males!BF34&gt;0,males!BF34,"")</f>
        <v/>
      </c>
    </row>
    <row r="31" spans="1:29" ht="25.5" x14ac:dyDescent="0.2">
      <c r="A31" s="63" t="str">
        <f t="shared" si="1"/>
        <v>Echiniscus scabrocirrosus</v>
      </c>
      <c r="B31" s="79" t="str">
        <f t="shared" si="1"/>
        <v>ZA.431</v>
      </c>
      <c r="C31" s="99">
        <f>males!BH1</f>
        <v>30</v>
      </c>
      <c r="D31" s="100" t="str">
        <f>IF(males!BH3&gt;0,males!BH3,"")</f>
        <v/>
      </c>
      <c r="E31" s="109" t="str">
        <f>IF(males!BH4&gt;0,males!BH4,"")</f>
        <v/>
      </c>
      <c r="F31" s="109" t="str">
        <f>IF(males!BH6&gt;0,males!BH6,"")</f>
        <v/>
      </c>
      <c r="G31" s="109" t="str">
        <f>IF(males!BH7&gt;0,males!BH7,"")</f>
        <v/>
      </c>
      <c r="H31" s="109" t="str">
        <f>IF(males!BH8&gt;0,males!BH8,"")</f>
        <v/>
      </c>
      <c r="I31" s="109" t="str">
        <f>IF(males!BH9&gt;0,males!BH9,"")</f>
        <v/>
      </c>
      <c r="J31" s="109" t="str">
        <f>IF(males!BH10&gt;0,males!BH10,"")</f>
        <v/>
      </c>
      <c r="K31" s="108" t="str">
        <f>IF(males!BH11&gt;0,males!BH11,"")</f>
        <v/>
      </c>
      <c r="L31" s="109" t="str">
        <f>IF(males!BH13&gt;0,males!BH13,"")</f>
        <v/>
      </c>
      <c r="M31" s="109" t="str">
        <f>IF(males!BH14&gt;0,males!BH14,"")</f>
        <v/>
      </c>
      <c r="N31" s="109" t="str">
        <f>IF(males!BH15&gt;0,males!BH15,"")</f>
        <v/>
      </c>
      <c r="O31" s="109" t="str">
        <f>IF(males!BH16&gt;0,males!BH16,"")</f>
        <v/>
      </c>
      <c r="P31" s="109" t="str">
        <f>IF(males!BH17&gt;0,males!BH17,"")</f>
        <v/>
      </c>
      <c r="Q31" s="109" t="str">
        <f>IF(males!BH18&gt;0,males!BH18,"")</f>
        <v/>
      </c>
      <c r="R31" s="109" t="str">
        <f>IF(males!BH20&gt;0,males!BH20,"")</f>
        <v/>
      </c>
      <c r="S31" s="109" t="str">
        <f>IF(males!BH21&gt;0,males!BH21,"")</f>
        <v/>
      </c>
      <c r="T31" s="108" t="str">
        <f>IF(males!BH22&gt;0,males!BH22,"")</f>
        <v/>
      </c>
      <c r="U31" s="109" t="str">
        <f>IF(males!BH24&gt;0,males!BH24,"")</f>
        <v/>
      </c>
      <c r="V31" s="109" t="str">
        <f>IF(males!BH25&gt;0,males!BH25,"")</f>
        <v/>
      </c>
      <c r="W31" s="108" t="str">
        <f>IF(males!BH26&gt;0,males!BH26,"")</f>
        <v/>
      </c>
      <c r="X31" s="109" t="str">
        <f>IF(males!BH28&gt;0,males!BH28,"")</f>
        <v/>
      </c>
      <c r="Y31" s="107" t="str">
        <f>IF(males!BH29&gt;0,males!BH29,"")</f>
        <v/>
      </c>
      <c r="Z31" s="108" t="str">
        <f>IF(males!BH30&gt;0,males!BH30,"")</f>
        <v/>
      </c>
      <c r="AA31" s="107" t="str">
        <f>IF(males!BH32&gt;0,males!BH32,"")</f>
        <v/>
      </c>
      <c r="AB31" s="107" t="str">
        <f>IF(males!BH33&gt;0,males!BH33,"")</f>
        <v/>
      </c>
      <c r="AC31" s="108" t="str">
        <f>IF(males!BH34&gt;0,males!BH34,"")</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cp:lastModifiedBy>
  <dcterms:created xsi:type="dcterms:W3CDTF">2007-08-01T03:19:15Z</dcterms:created>
  <dcterms:modified xsi:type="dcterms:W3CDTF">2020-03-16T11:07:27Z</dcterms:modified>
</cp:coreProperties>
</file>